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Global BOP2010-2012 Leone " sheetId="1" r:id="rId1"/>
    <sheet name="Global BOP2010-2012 Dollar" sheetId="2" r:id="rId2"/>
  </sheets>
  <externalReferences>
    <externalReference r:id="rId3"/>
  </externalReferences>
  <definedNames>
    <definedName name="_xlnm.Print_Area" localSheetId="1">'Global BOP2010-2012 Dollar'!$A$48:$AV$86</definedName>
    <definedName name="_xlnm.Print_Area" localSheetId="0">'Global BOP2010-2012 Leone '!$A$48:$AV$85</definedName>
  </definedNames>
  <calcPr calcId="124519"/>
</workbook>
</file>

<file path=xl/calcChain.xml><?xml version="1.0" encoding="utf-8"?>
<calcChain xmlns="http://schemas.openxmlformats.org/spreadsheetml/2006/main">
  <c r="AL80" i="2"/>
  <c r="AK80"/>
  <c r="AI80"/>
  <c r="AH80"/>
  <c r="AF80"/>
  <c r="AE80"/>
  <c r="AC80"/>
  <c r="AB80"/>
  <c r="AL79"/>
  <c r="AK79"/>
  <c r="AI79"/>
  <c r="AH79"/>
  <c r="AF79"/>
  <c r="AE79"/>
  <c r="AC79"/>
  <c r="AB79"/>
  <c r="AM78"/>
  <c r="AL78"/>
  <c r="AK78"/>
  <c r="AI78"/>
  <c r="AH78"/>
  <c r="AF78"/>
  <c r="AE78"/>
  <c r="AC78"/>
  <c r="AB78"/>
  <c r="AL77"/>
  <c r="AK77"/>
  <c r="AJ77"/>
  <c r="AI77"/>
  <c r="AH77"/>
  <c r="AF77"/>
  <c r="AE77"/>
  <c r="AC77"/>
  <c r="AB77"/>
  <c r="AL76"/>
  <c r="AK76"/>
  <c r="AI76"/>
  <c r="AH76"/>
  <c r="AG76"/>
  <c r="AF76"/>
  <c r="AE76"/>
  <c r="AC76"/>
  <c r="AB76"/>
  <c r="AL75"/>
  <c r="AK75"/>
  <c r="AI75"/>
  <c r="AH75"/>
  <c r="AF75"/>
  <c r="AE75"/>
  <c r="AD75"/>
  <c r="AC75"/>
  <c r="AB75"/>
  <c r="AL74"/>
  <c r="AK74"/>
  <c r="AI74"/>
  <c r="AH74"/>
  <c r="AF74"/>
  <c r="AE74"/>
  <c r="AC74"/>
  <c r="AB74"/>
  <c r="AL73"/>
  <c r="AK73"/>
  <c r="AI73"/>
  <c r="AH73"/>
  <c r="AF73"/>
  <c r="AE73"/>
  <c r="AC73"/>
  <c r="AB73"/>
  <c r="AL72"/>
  <c r="AK72"/>
  <c r="AI72"/>
  <c r="AH72"/>
  <c r="AF72"/>
  <c r="AE72"/>
  <c r="AC72"/>
  <c r="AB72"/>
  <c r="R72"/>
  <c r="O72"/>
  <c r="L72"/>
  <c r="I72"/>
  <c r="F72"/>
  <c r="AL71"/>
  <c r="AK71"/>
  <c r="AI71"/>
  <c r="AH71"/>
  <c r="AF71"/>
  <c r="AE71"/>
  <c r="AC71"/>
  <c r="AB71"/>
  <c r="R71"/>
  <c r="O71"/>
  <c r="L71"/>
  <c r="I71"/>
  <c r="F71"/>
  <c r="AL70"/>
  <c r="AK70"/>
  <c r="AI70"/>
  <c r="AH70"/>
  <c r="AF70"/>
  <c r="AE70"/>
  <c r="AC70"/>
  <c r="AB70"/>
  <c r="Q70"/>
  <c r="P70"/>
  <c r="N70"/>
  <c r="M70"/>
  <c r="O70" s="1"/>
  <c r="L70"/>
  <c r="K70"/>
  <c r="J70"/>
  <c r="I70"/>
  <c r="H70"/>
  <c r="G70"/>
  <c r="E70"/>
  <c r="D70"/>
  <c r="AL69"/>
  <c r="AK69"/>
  <c r="AI69"/>
  <c r="AH69"/>
  <c r="AF69"/>
  <c r="AE69"/>
  <c r="AD69"/>
  <c r="AC69"/>
  <c r="AB69"/>
  <c r="R69"/>
  <c r="O69"/>
  <c r="L69"/>
  <c r="I69"/>
  <c r="F69"/>
  <c r="AM68"/>
  <c r="AL68"/>
  <c r="AK68"/>
  <c r="AJ68"/>
  <c r="AI68"/>
  <c r="AH68"/>
  <c r="AG68"/>
  <c r="AF68"/>
  <c r="AE68"/>
  <c r="AD68"/>
  <c r="AC68"/>
  <c r="AB68"/>
  <c r="AL67"/>
  <c r="AK67"/>
  <c r="AI67"/>
  <c r="AH67"/>
  <c r="AF67"/>
  <c r="AE67"/>
  <c r="AC67"/>
  <c r="AB67"/>
  <c r="R67"/>
  <c r="O67"/>
  <c r="L67"/>
  <c r="I67"/>
  <c r="F67"/>
  <c r="AM66"/>
  <c r="AL66"/>
  <c r="AK66"/>
  <c r="AJ66"/>
  <c r="AI66"/>
  <c r="AH66"/>
  <c r="AG66"/>
  <c r="AF66"/>
  <c r="AE66"/>
  <c r="AD66"/>
  <c r="AC66"/>
  <c r="AB66"/>
  <c r="R66"/>
  <c r="O66"/>
  <c r="L66"/>
  <c r="I66"/>
  <c r="F66"/>
  <c r="AL65"/>
  <c r="AK65"/>
  <c r="AI65"/>
  <c r="AH65"/>
  <c r="AF65"/>
  <c r="AE65"/>
  <c r="AC65"/>
  <c r="AB65"/>
  <c r="Q65"/>
  <c r="P65"/>
  <c r="R65" s="1"/>
  <c r="O65"/>
  <c r="N65"/>
  <c r="M65"/>
  <c r="L65"/>
  <c r="K65"/>
  <c r="J65"/>
  <c r="H65"/>
  <c r="G65"/>
  <c r="E65"/>
  <c r="D65"/>
  <c r="F65" s="1"/>
  <c r="AL64"/>
  <c r="AK64"/>
  <c r="AI64"/>
  <c r="AH64"/>
  <c r="AF64"/>
  <c r="AE64"/>
  <c r="AC64"/>
  <c r="AB64"/>
  <c r="AL63"/>
  <c r="AK63"/>
  <c r="AI63"/>
  <c r="AH63"/>
  <c r="AF63"/>
  <c r="AE63"/>
  <c r="AC63"/>
  <c r="AB63"/>
  <c r="AM62"/>
  <c r="AL62"/>
  <c r="AK62"/>
  <c r="AJ62"/>
  <c r="AI62"/>
  <c r="AH62"/>
  <c r="AG62"/>
  <c r="AF62"/>
  <c r="AE62"/>
  <c r="AL61"/>
  <c r="AK61"/>
  <c r="AI61"/>
  <c r="AH61"/>
  <c r="AF61"/>
  <c r="AE61"/>
  <c r="AC61"/>
  <c r="AB61"/>
  <c r="AM60"/>
  <c r="AL60"/>
  <c r="AK60"/>
  <c r="AJ60"/>
  <c r="AI60"/>
  <c r="AH60"/>
  <c r="AG60"/>
  <c r="AF60"/>
  <c r="AE60"/>
  <c r="AJ59"/>
  <c r="AE59"/>
  <c r="AB59"/>
  <c r="AJ58"/>
  <c r="R57"/>
  <c r="Q57"/>
  <c r="P57"/>
  <c r="O57"/>
  <c r="N57"/>
  <c r="M57"/>
  <c r="AG56"/>
  <c r="AF56"/>
  <c r="AL55"/>
  <c r="AD55"/>
  <c r="AC55"/>
  <c r="AH54"/>
  <c r="R44"/>
  <c r="O44"/>
  <c r="L44"/>
  <c r="I44"/>
  <c r="F44"/>
  <c r="AL43"/>
  <c r="AK43"/>
  <c r="AD43"/>
  <c r="R41"/>
  <c r="O41"/>
  <c r="L41"/>
  <c r="I41"/>
  <c r="F41"/>
  <c r="AL40"/>
  <c r="AK40"/>
  <c r="AD40"/>
  <c r="AC40"/>
  <c r="AI39"/>
  <c r="AH39"/>
  <c r="AF38"/>
  <c r="R36"/>
  <c r="Q36"/>
  <c r="P36"/>
  <c r="O36"/>
  <c r="N36"/>
  <c r="M36"/>
  <c r="L36"/>
  <c r="K36"/>
  <c r="J36"/>
  <c r="I36"/>
  <c r="H36"/>
  <c r="G36"/>
  <c r="E36"/>
  <c r="D36"/>
  <c r="Q35"/>
  <c r="P35"/>
  <c r="R35" s="1"/>
  <c r="N35"/>
  <c r="M35"/>
  <c r="O35" s="1"/>
  <c r="L35"/>
  <c r="K35"/>
  <c r="J35"/>
  <c r="H35"/>
  <c r="I35" s="1"/>
  <c r="G35"/>
  <c r="E35"/>
  <c r="D35"/>
  <c r="R34"/>
  <c r="O34"/>
  <c r="L34"/>
  <c r="I34"/>
  <c r="F34"/>
  <c r="AM33"/>
  <c r="AJ33"/>
  <c r="AE33"/>
  <c r="R33"/>
  <c r="O33"/>
  <c r="L33"/>
  <c r="I33"/>
  <c r="F33"/>
  <c r="Q32"/>
  <c r="P32"/>
  <c r="N32"/>
  <c r="M32"/>
  <c r="O32" s="1"/>
  <c r="L32"/>
  <c r="K32"/>
  <c r="J32"/>
  <c r="I32"/>
  <c r="H32"/>
  <c r="G32"/>
  <c r="E32"/>
  <c r="D32"/>
  <c r="F32" s="1"/>
  <c r="AL31"/>
  <c r="AG31"/>
  <c r="AD31"/>
  <c r="AI30"/>
  <c r="R30"/>
  <c r="O30"/>
  <c r="L30"/>
  <c r="I30"/>
  <c r="F30"/>
  <c r="AJ29"/>
  <c r="AB29"/>
  <c r="R29"/>
  <c r="O29"/>
  <c r="L29"/>
  <c r="I29"/>
  <c r="F29"/>
  <c r="AI28"/>
  <c r="AH28"/>
  <c r="R28"/>
  <c r="O28"/>
  <c r="L28"/>
  <c r="I28"/>
  <c r="F28"/>
  <c r="Q26"/>
  <c r="P26"/>
  <c r="N26"/>
  <c r="M26"/>
  <c r="O26" s="1"/>
  <c r="L26"/>
  <c r="K26"/>
  <c r="J26"/>
  <c r="I26"/>
  <c r="H26"/>
  <c r="G26"/>
  <c r="E26"/>
  <c r="D26"/>
  <c r="AH25"/>
  <c r="AG25"/>
  <c r="AM24"/>
  <c r="AL24"/>
  <c r="AE24"/>
  <c r="AD24"/>
  <c r="AJ23"/>
  <c r="AB23"/>
  <c r="AG22"/>
  <c r="AF22"/>
  <c r="R22"/>
  <c r="O22"/>
  <c r="L22"/>
  <c r="I22"/>
  <c r="F22"/>
  <c r="AM21"/>
  <c r="AH21"/>
  <c r="AM20"/>
  <c r="AJ20"/>
  <c r="AE20"/>
  <c r="AB20"/>
  <c r="AG19"/>
  <c r="AL18"/>
  <c r="AL17"/>
  <c r="AD17"/>
  <c r="AI16"/>
  <c r="AF16"/>
  <c r="AK15"/>
  <c r="AC15"/>
  <c r="AH14"/>
  <c r="AC14"/>
  <c r="AH13"/>
  <c r="R13"/>
  <c r="O13"/>
  <c r="L13"/>
  <c r="I13"/>
  <c r="F13"/>
  <c r="AC12"/>
  <c r="R12"/>
  <c r="O12"/>
  <c r="L12"/>
  <c r="I12"/>
  <c r="F12"/>
  <c r="AM11"/>
  <c r="AL11"/>
  <c r="AD11"/>
  <c r="R11"/>
  <c r="O11"/>
  <c r="L11"/>
  <c r="I11"/>
  <c r="F11"/>
  <c r="Q10"/>
  <c r="P10"/>
  <c r="R10" s="1"/>
  <c r="O10"/>
  <c r="N10"/>
  <c r="M10"/>
  <c r="K10"/>
  <c r="L10" s="1"/>
  <c r="J10"/>
  <c r="H10"/>
  <c r="G10"/>
  <c r="E10"/>
  <c r="D10"/>
  <c r="F10" s="1"/>
  <c r="R8"/>
  <c r="O8"/>
  <c r="L8"/>
  <c r="I8"/>
  <c r="F8"/>
  <c r="Q7"/>
  <c r="P7"/>
  <c r="N7"/>
  <c r="M7"/>
  <c r="O7" s="1"/>
  <c r="L7"/>
  <c r="K7"/>
  <c r="J7"/>
  <c r="I7"/>
  <c r="H7"/>
  <c r="G7"/>
  <c r="E7"/>
  <c r="D7"/>
  <c r="AM80" i="1"/>
  <c r="AM80" i="2" s="1"/>
  <c r="AJ80" i="1"/>
  <c r="AJ80" i="2" s="1"/>
  <c r="AG80" i="1"/>
  <c r="AG80" i="2" s="1"/>
  <c r="AD80" i="1"/>
  <c r="AD80" i="2" s="1"/>
  <c r="AM79" i="1"/>
  <c r="AM79" i="2" s="1"/>
  <c r="AJ79" i="1"/>
  <c r="AJ79" i="2" s="1"/>
  <c r="AG79" i="1"/>
  <c r="AG79" i="2" s="1"/>
  <c r="AD79" i="1"/>
  <c r="AD79" i="2" s="1"/>
  <c r="AM78" i="1"/>
  <c r="AJ78"/>
  <c r="AJ78" i="2" s="1"/>
  <c r="AG78" i="1"/>
  <c r="AG78" i="2" s="1"/>
  <c r="AD78" i="1"/>
  <c r="AD78" i="2" s="1"/>
  <c r="AM77" i="1"/>
  <c r="AM77" i="2" s="1"/>
  <c r="AJ77" i="1"/>
  <c r="AG77"/>
  <c r="AG77" i="2" s="1"/>
  <c r="AD77" i="1"/>
  <c r="AD77" i="2" s="1"/>
  <c r="AM76" i="1"/>
  <c r="AM76" i="2" s="1"/>
  <c r="AJ76" i="1"/>
  <c r="AJ76" i="2" s="1"/>
  <c r="AG76" i="1"/>
  <c r="AD76"/>
  <c r="AD76" i="2" s="1"/>
  <c r="AA76" i="1"/>
  <c r="X76"/>
  <c r="U76"/>
  <c r="AM75"/>
  <c r="AM75" i="2" s="1"/>
  <c r="AJ75" i="1"/>
  <c r="AJ75" i="2" s="1"/>
  <c r="AG75" i="1"/>
  <c r="AG75" i="2" s="1"/>
  <c r="AD75" i="1"/>
  <c r="AA75"/>
  <c r="X75"/>
  <c r="U75"/>
  <c r="AM74"/>
  <c r="AM74" i="2" s="1"/>
  <c r="AJ74" i="1"/>
  <c r="AJ74" i="2" s="1"/>
  <c r="AG74" i="1"/>
  <c r="AG74" i="2" s="1"/>
  <c r="AD74" i="1"/>
  <c r="AD74" i="2" s="1"/>
  <c r="AA74" i="1"/>
  <c r="X74"/>
  <c r="U74"/>
  <c r="AM73"/>
  <c r="AM73" i="2" s="1"/>
  <c r="AJ73" i="1"/>
  <c r="AJ73" i="2" s="1"/>
  <c r="AG73" i="1"/>
  <c r="AG73" i="2" s="1"/>
  <c r="AD73" i="1"/>
  <c r="AD73" i="2" s="1"/>
  <c r="AA73" i="1"/>
  <c r="X73"/>
  <c r="U73"/>
  <c r="AM72"/>
  <c r="AM72" i="2" s="1"/>
  <c r="AJ72" i="1"/>
  <c r="AJ72" i="2" s="1"/>
  <c r="AG72" i="1"/>
  <c r="AG72" i="2" s="1"/>
  <c r="AD72" i="1"/>
  <c r="AD72" i="2" s="1"/>
  <c r="AA72" i="1"/>
  <c r="X72"/>
  <c r="U72"/>
  <c r="R72"/>
  <c r="O72"/>
  <c r="L72"/>
  <c r="I72"/>
  <c r="F72"/>
  <c r="AM71"/>
  <c r="AM71" i="2" s="1"/>
  <c r="AJ71" i="1"/>
  <c r="AJ71" i="2" s="1"/>
  <c r="AG71" i="1"/>
  <c r="AG71" i="2" s="1"/>
  <c r="AD71" i="1"/>
  <c r="AD71" i="2" s="1"/>
  <c r="AA71" i="1"/>
  <c r="X71"/>
  <c r="U71"/>
  <c r="R71"/>
  <c r="O71"/>
  <c r="L71"/>
  <c r="I71"/>
  <c r="F71"/>
  <c r="AM70"/>
  <c r="AM70" i="2" s="1"/>
  <c r="AJ70" i="1"/>
  <c r="AJ70" i="2" s="1"/>
  <c r="AG70" i="1"/>
  <c r="AG70" i="2" s="1"/>
  <c r="AD70" i="1"/>
  <c r="AD70" i="2" s="1"/>
  <c r="AA70" i="1"/>
  <c r="X70"/>
  <c r="U70"/>
  <c r="Q70"/>
  <c r="P70"/>
  <c r="R70" s="1"/>
  <c r="O70"/>
  <c r="N70"/>
  <c r="M70"/>
  <c r="K70"/>
  <c r="L70" s="1"/>
  <c r="J70"/>
  <c r="H70"/>
  <c r="G70"/>
  <c r="E70"/>
  <c r="D70"/>
  <c r="F70" s="1"/>
  <c r="AM69"/>
  <c r="AJ69"/>
  <c r="AJ69" i="2" s="1"/>
  <c r="AG69" i="1"/>
  <c r="AG69" i="2" s="1"/>
  <c r="AD69" i="1"/>
  <c r="AA69"/>
  <c r="AA65" s="1"/>
  <c r="X69"/>
  <c r="U69"/>
  <c r="R69"/>
  <c r="O69"/>
  <c r="L69"/>
  <c r="I69"/>
  <c r="F69"/>
  <c r="AM67"/>
  <c r="AM67" i="2" s="1"/>
  <c r="AJ67" i="1"/>
  <c r="AJ67" i="2" s="1"/>
  <c r="AG67" i="1"/>
  <c r="AG67" i="2" s="1"/>
  <c r="AD67" i="1"/>
  <c r="AD67" i="2" s="1"/>
  <c r="AA67" i="1"/>
  <c r="X67"/>
  <c r="X65" s="1"/>
  <c r="X64" s="1"/>
  <c r="U67"/>
  <c r="R67"/>
  <c r="O67"/>
  <c r="L67"/>
  <c r="I67"/>
  <c r="F67"/>
  <c r="R66"/>
  <c r="O66"/>
  <c r="L66"/>
  <c r="I66"/>
  <c r="F66"/>
  <c r="AJ65"/>
  <c r="AJ64" s="1"/>
  <c r="AJ64" i="2" s="1"/>
  <c r="AG65" i="1"/>
  <c r="AG64" s="1"/>
  <c r="AG64" i="2" s="1"/>
  <c r="AD65" i="1"/>
  <c r="AD65" i="2" s="1"/>
  <c r="U65" i="1"/>
  <c r="U64" s="1"/>
  <c r="Q65"/>
  <c r="P65"/>
  <c r="R65" s="1"/>
  <c r="O65"/>
  <c r="N65"/>
  <c r="M65"/>
  <c r="L65"/>
  <c r="K65"/>
  <c r="J65"/>
  <c r="H65"/>
  <c r="G65"/>
  <c r="E65"/>
  <c r="D65"/>
  <c r="F65" s="1"/>
  <c r="AA64"/>
  <c r="AM59"/>
  <c r="AM59" i="2" s="1"/>
  <c r="AL59" i="1"/>
  <c r="AL59" i="2" s="1"/>
  <c r="AK59" i="1"/>
  <c r="AK59" i="2" s="1"/>
  <c r="AJ59" i="1"/>
  <c r="AI59"/>
  <c r="AI59" i="2" s="1"/>
  <c r="AH59" i="1"/>
  <c r="AH59" i="2" s="1"/>
  <c r="AG59" i="1"/>
  <c r="AG59" i="2" s="1"/>
  <c r="AF59" i="1"/>
  <c r="AF59" i="2" s="1"/>
  <c r="AE59" i="1"/>
  <c r="AD59"/>
  <c r="AD59" i="2" s="1"/>
  <c r="AC59" i="1"/>
  <c r="AC59" i="2" s="1"/>
  <c r="AB59" i="1"/>
  <c r="AA59"/>
  <c r="AA57" s="1"/>
  <c r="Z59"/>
  <c r="Z57" s="1"/>
  <c r="Y59"/>
  <c r="X59"/>
  <c r="W59"/>
  <c r="V59"/>
  <c r="U59"/>
  <c r="T59"/>
  <c r="S59"/>
  <c r="S57" s="1"/>
  <c r="AM58"/>
  <c r="AM58" i="2" s="1"/>
  <c r="AL58" i="1"/>
  <c r="AL58" i="2" s="1"/>
  <c r="AK58" i="1"/>
  <c r="AJ58"/>
  <c r="AJ57" s="1"/>
  <c r="AJ57" i="2" s="1"/>
  <c r="AI58" i="1"/>
  <c r="AI58" i="2" s="1"/>
  <c r="AH58" i="1"/>
  <c r="AH58" i="2" s="1"/>
  <c r="AG58" i="1"/>
  <c r="AG57" s="1"/>
  <c r="AG57" i="2" s="1"/>
  <c r="AF58" i="1"/>
  <c r="AE58"/>
  <c r="AE58" i="2" s="1"/>
  <c r="AD58" i="1"/>
  <c r="AD58" i="2" s="1"/>
  <c r="AC58" i="1"/>
  <c r="AB58"/>
  <c r="AB57" s="1"/>
  <c r="AB57" i="2" s="1"/>
  <c r="AA58" i="1"/>
  <c r="Z58"/>
  <c r="Y58"/>
  <c r="Y57" s="1"/>
  <c r="X58"/>
  <c r="X57" s="1"/>
  <c r="W58"/>
  <c r="V58"/>
  <c r="U58"/>
  <c r="U57" s="1"/>
  <c r="T58"/>
  <c r="T57" s="1"/>
  <c r="S58"/>
  <c r="AM57"/>
  <c r="AM57" i="2" s="1"/>
  <c r="AL57" i="1"/>
  <c r="AL57" i="2" s="1"/>
  <c r="AE57" i="1"/>
  <c r="AE57" i="2" s="1"/>
  <c r="AD57" i="1"/>
  <c r="AD57" i="2" s="1"/>
  <c r="W57" i="1"/>
  <c r="V57"/>
  <c r="R57"/>
  <c r="Q57"/>
  <c r="P57"/>
  <c r="O57"/>
  <c r="N57"/>
  <c r="M57"/>
  <c r="AM56"/>
  <c r="AM56" i="2" s="1"/>
  <c r="AL56" i="1"/>
  <c r="AL56" i="2" s="1"/>
  <c r="AK56" i="1"/>
  <c r="AK56" i="2" s="1"/>
  <c r="AJ56" i="1"/>
  <c r="AJ56" i="2" s="1"/>
  <c r="AI56" i="1"/>
  <c r="AI56" i="2" s="1"/>
  <c r="AH56" i="1"/>
  <c r="AH56" i="2" s="1"/>
  <c r="AG56" i="1"/>
  <c r="AF56"/>
  <c r="AE56"/>
  <c r="AE56" i="2" s="1"/>
  <c r="AD56" i="1"/>
  <c r="AD56" i="2" s="1"/>
  <c r="AC56" i="1"/>
  <c r="AC56" i="2" s="1"/>
  <c r="AB56" i="1"/>
  <c r="AB56" i="2" s="1"/>
  <c r="AA56" i="1"/>
  <c r="Z56"/>
  <c r="Y56"/>
  <c r="X56"/>
  <c r="W56"/>
  <c r="V56"/>
  <c r="T56"/>
  <c r="S56"/>
  <c r="U56" s="1"/>
  <c r="AM55"/>
  <c r="AM55" i="2" s="1"/>
  <c r="AL55" i="1"/>
  <c r="AK55"/>
  <c r="AK54" s="1"/>
  <c r="AK54" i="2" s="1"/>
  <c r="AJ55" i="1"/>
  <c r="AJ55" i="2" s="1"/>
  <c r="AI55" i="1"/>
  <c r="AI55" i="2" s="1"/>
  <c r="AH55" i="1"/>
  <c r="AH55" i="2" s="1"/>
  <c r="AG55" i="1"/>
  <c r="AG55" i="2" s="1"/>
  <c r="AF55" i="1"/>
  <c r="AE55"/>
  <c r="AE55" i="2" s="1"/>
  <c r="AD55" i="1"/>
  <c r="AC55"/>
  <c r="AC54" s="1"/>
  <c r="AB55"/>
  <c r="AA55"/>
  <c r="Z55"/>
  <c r="Y55"/>
  <c r="Y54" s="1"/>
  <c r="AA54" s="1"/>
  <c r="X55"/>
  <c r="W55"/>
  <c r="V55"/>
  <c r="U55"/>
  <c r="T55"/>
  <c r="T54" s="1"/>
  <c r="S55"/>
  <c r="AM54"/>
  <c r="AM54" i="2" s="1"/>
  <c r="AL54" i="1"/>
  <c r="AL54" i="2" s="1"/>
  <c r="AI54" i="1"/>
  <c r="AI54" i="2" s="1"/>
  <c r="AH54" i="1"/>
  <c r="AE54"/>
  <c r="Z54"/>
  <c r="W54"/>
  <c r="V54"/>
  <c r="R47"/>
  <c r="O47"/>
  <c r="M47"/>
  <c r="L47"/>
  <c r="I47"/>
  <c r="F47"/>
  <c r="R44"/>
  <c r="O44"/>
  <c r="L44"/>
  <c r="I44"/>
  <c r="F44"/>
  <c r="AM43"/>
  <c r="AM43" i="2" s="1"/>
  <c r="AL43" i="1"/>
  <c r="AK43"/>
  <c r="AJ43"/>
  <c r="AJ43" i="2" s="1"/>
  <c r="AI43" i="1"/>
  <c r="AI43" i="2" s="1"/>
  <c r="AH43" i="1"/>
  <c r="AH43" i="2" s="1"/>
  <c r="AG43" i="1"/>
  <c r="AG43" i="2" s="1"/>
  <c r="AF43" i="1"/>
  <c r="AF43" i="2" s="1"/>
  <c r="AE43" i="1"/>
  <c r="AE43" i="2" s="1"/>
  <c r="AD43" i="1"/>
  <c r="AC43"/>
  <c r="AC43" i="2" s="1"/>
  <c r="AB43" i="1"/>
  <c r="AB43" i="2" s="1"/>
  <c r="AA43" i="1"/>
  <c r="Z43"/>
  <c r="Y43"/>
  <c r="X43"/>
  <c r="W43"/>
  <c r="V43"/>
  <c r="T43"/>
  <c r="T41" s="1"/>
  <c r="S43"/>
  <c r="AM42"/>
  <c r="AM42" i="2" s="1"/>
  <c r="AL42" i="1"/>
  <c r="AK42"/>
  <c r="AK42" i="2" s="1"/>
  <c r="AJ42" i="1"/>
  <c r="AJ42" i="2" s="1"/>
  <c r="AI42" i="1"/>
  <c r="AI41" s="1"/>
  <c r="AI41" i="2" s="1"/>
  <c r="AH42" i="1"/>
  <c r="AH41" s="1"/>
  <c r="AH41" i="2" s="1"/>
  <c r="AG42" i="1"/>
  <c r="AG42" i="2" s="1"/>
  <c r="AF42" i="1"/>
  <c r="AF42" i="2" s="1"/>
  <c r="AE42" i="1"/>
  <c r="AD42"/>
  <c r="AD42" i="2" s="1"/>
  <c r="AC42" i="1"/>
  <c r="AC42" i="2" s="1"/>
  <c r="AB42" i="1"/>
  <c r="AB42" i="2" s="1"/>
  <c r="AA42" i="1"/>
  <c r="Z42"/>
  <c r="Z41" s="1"/>
  <c r="Y42"/>
  <c r="X42"/>
  <c r="W42"/>
  <c r="W41" s="1"/>
  <c r="V42"/>
  <c r="V41" s="1"/>
  <c r="X41" s="1"/>
  <c r="T42"/>
  <c r="S42"/>
  <c r="AK41"/>
  <c r="AC41"/>
  <c r="AC41" i="2" s="1"/>
  <c r="Y41" i="1"/>
  <c r="R41"/>
  <c r="O41"/>
  <c r="L41"/>
  <c r="I41"/>
  <c r="F41"/>
  <c r="AM40"/>
  <c r="AM40" i="2" s="1"/>
  <c r="AL40" i="1"/>
  <c r="AK40"/>
  <c r="AJ40"/>
  <c r="AJ40" i="2" s="1"/>
  <c r="AI40" i="1"/>
  <c r="AI40" i="2" s="1"/>
  <c r="AH40" i="1"/>
  <c r="AH40" i="2" s="1"/>
  <c r="AG40" i="1"/>
  <c r="AG40" i="2" s="1"/>
  <c r="AF40" i="1"/>
  <c r="AF40" i="2" s="1"/>
  <c r="AE40" i="1"/>
  <c r="AD40"/>
  <c r="AC40"/>
  <c r="AB40"/>
  <c r="AB40" i="2" s="1"/>
  <c r="AA40" i="1"/>
  <c r="Z40"/>
  <c r="Y40"/>
  <c r="X40"/>
  <c r="W40"/>
  <c r="V40"/>
  <c r="U40"/>
  <c r="T40"/>
  <c r="S40"/>
  <c r="AM39"/>
  <c r="AM39" i="2" s="1"/>
  <c r="AL39" i="1"/>
  <c r="AL39" i="2" s="1"/>
  <c r="AK39" i="1"/>
  <c r="AK39" i="2" s="1"/>
  <c r="AJ39" i="1"/>
  <c r="AJ39" i="2" s="1"/>
  <c r="AI39" i="1"/>
  <c r="AH39"/>
  <c r="AG39"/>
  <c r="AG39" i="2" s="1"/>
  <c r="AF39" i="1"/>
  <c r="AF39" i="2" s="1"/>
  <c r="AE39" i="1"/>
  <c r="AE39" i="2" s="1"/>
  <c r="AD39" i="1"/>
  <c r="AD39" i="2" s="1"/>
  <c r="AC39" i="1"/>
  <c r="AC39" i="2" s="1"/>
  <c r="AB39" i="1"/>
  <c r="AB39" i="2" s="1"/>
  <c r="AA39" i="1"/>
  <c r="Z39"/>
  <c r="Y39"/>
  <c r="Y37" s="1"/>
  <c r="X39"/>
  <c r="W39"/>
  <c r="V39"/>
  <c r="U39"/>
  <c r="T39"/>
  <c r="S39"/>
  <c r="AM38"/>
  <c r="AM38" i="2" s="1"/>
  <c r="AL38" i="1"/>
  <c r="AL38" i="2" s="1"/>
  <c r="AK38" i="1"/>
  <c r="AK38" i="2" s="1"/>
  <c r="AJ38" i="1"/>
  <c r="AJ38" i="2" s="1"/>
  <c r="AI38" i="1"/>
  <c r="AH38"/>
  <c r="AH38" i="2" s="1"/>
  <c r="AG38" i="1"/>
  <c r="AG38" i="2" s="1"/>
  <c r="AF38" i="1"/>
  <c r="AF37" s="1"/>
  <c r="AE38"/>
  <c r="AE37" s="1"/>
  <c r="AG37" s="1"/>
  <c r="AD38"/>
  <c r="AD38" i="2" s="1"/>
  <c r="AC38" i="1"/>
  <c r="AC38" i="2" s="1"/>
  <c r="AB38" i="1"/>
  <c r="AA38"/>
  <c r="Z38"/>
  <c r="Y38"/>
  <c r="X38"/>
  <c r="W38"/>
  <c r="W37" s="1"/>
  <c r="W36" s="1"/>
  <c r="V38"/>
  <c r="T38"/>
  <c r="T37" s="1"/>
  <c r="S38"/>
  <c r="AL37"/>
  <c r="AH37"/>
  <c r="Z37"/>
  <c r="Z36" s="1"/>
  <c r="V37"/>
  <c r="AF36"/>
  <c r="AF36" i="2" s="1"/>
  <c r="T36" i="1"/>
  <c r="R36"/>
  <c r="Q36"/>
  <c r="P36"/>
  <c r="O36"/>
  <c r="N36"/>
  <c r="M36"/>
  <c r="L36"/>
  <c r="K36"/>
  <c r="J36"/>
  <c r="H36"/>
  <c r="G36"/>
  <c r="I36" s="1"/>
  <c r="E36"/>
  <c r="D36"/>
  <c r="F36" s="1"/>
  <c r="Q35"/>
  <c r="P35"/>
  <c r="N35"/>
  <c r="M35"/>
  <c r="O35" s="1"/>
  <c r="L35"/>
  <c r="K35"/>
  <c r="J35"/>
  <c r="I35"/>
  <c r="H35"/>
  <c r="G35"/>
  <c r="E35"/>
  <c r="D35"/>
  <c r="AM34"/>
  <c r="AM34" i="2" s="1"/>
  <c r="AL34" i="1"/>
  <c r="AL32" s="1"/>
  <c r="AL32" i="2" s="1"/>
  <c r="AK34" i="1"/>
  <c r="AK34" i="2" s="1"/>
  <c r="AJ34" i="1"/>
  <c r="AJ34" i="2" s="1"/>
  <c r="AI34" i="1"/>
  <c r="AI34" i="2" s="1"/>
  <c r="AH34" i="1"/>
  <c r="AG34"/>
  <c r="AG34" i="2" s="1"/>
  <c r="AF34" i="1"/>
  <c r="AF34" i="2" s="1"/>
  <c r="AE34" i="1"/>
  <c r="AE34" i="2" s="1"/>
  <c r="AD34" i="1"/>
  <c r="AD34" i="2" s="1"/>
  <c r="AC34" i="1"/>
  <c r="AC34" i="2" s="1"/>
  <c r="AB34" i="1"/>
  <c r="AB34" i="2" s="1"/>
  <c r="AA34" i="1"/>
  <c r="Z34"/>
  <c r="Z32" s="1"/>
  <c r="Y34"/>
  <c r="X34"/>
  <c r="W34"/>
  <c r="V34"/>
  <c r="V32" s="1"/>
  <c r="U34"/>
  <c r="T34"/>
  <c r="S34"/>
  <c r="R34"/>
  <c r="O34"/>
  <c r="L34"/>
  <c r="I34"/>
  <c r="F34"/>
  <c r="AM33"/>
  <c r="AL33"/>
  <c r="AL33" i="2" s="1"/>
  <c r="AK33" i="1"/>
  <c r="AJ33"/>
  <c r="AI33"/>
  <c r="AI33" i="2" s="1"/>
  <c r="AH33" i="1"/>
  <c r="AH33" i="2" s="1"/>
  <c r="AG33" i="1"/>
  <c r="AG33" i="2" s="1"/>
  <c r="AF33" i="1"/>
  <c r="AF33" i="2" s="1"/>
  <c r="AE33" i="1"/>
  <c r="AD33"/>
  <c r="AD33" i="2" s="1"/>
  <c r="AC33" i="1"/>
  <c r="AB33"/>
  <c r="AB33" i="2" s="1"/>
  <c r="AA33" i="1"/>
  <c r="Z33"/>
  <c r="Y33"/>
  <c r="Y32" s="1"/>
  <c r="AA32" s="1"/>
  <c r="X33"/>
  <c r="W33"/>
  <c r="V33"/>
  <c r="U33"/>
  <c r="T33"/>
  <c r="T32" s="1"/>
  <c r="S33"/>
  <c r="R33"/>
  <c r="O33"/>
  <c r="L33"/>
  <c r="I33"/>
  <c r="F33"/>
  <c r="AI32"/>
  <c r="AI32" i="2" s="1"/>
  <c r="AF32" i="1"/>
  <c r="AF32" i="2" s="1"/>
  <c r="AE32" i="1"/>
  <c r="X32"/>
  <c r="W32"/>
  <c r="S32"/>
  <c r="Q32"/>
  <c r="P32"/>
  <c r="R32" s="1"/>
  <c r="O32"/>
  <c r="N32"/>
  <c r="M32"/>
  <c r="L32"/>
  <c r="K32"/>
  <c r="J32"/>
  <c r="H32"/>
  <c r="G32"/>
  <c r="E32"/>
  <c r="D32"/>
  <c r="F32" s="1"/>
  <c r="AM31"/>
  <c r="AM31" i="2" s="1"/>
  <c r="AL31" i="1"/>
  <c r="AK31"/>
  <c r="AK31" i="2" s="1"/>
  <c r="AJ31" i="1"/>
  <c r="AJ31" i="2" s="1"/>
  <c r="AI31" i="1"/>
  <c r="AI31" i="2" s="1"/>
  <c r="AH31" i="1"/>
  <c r="AH31" i="2" s="1"/>
  <c r="AG31" i="1"/>
  <c r="AF31"/>
  <c r="AF31" i="2" s="1"/>
  <c r="AE31" i="1"/>
  <c r="AE31" i="2" s="1"/>
  <c r="AD31" i="1"/>
  <c r="AC31"/>
  <c r="AC31" i="2" s="1"/>
  <c r="AB31" i="1"/>
  <c r="AB31" i="2" s="1"/>
  <c r="AA31" i="1"/>
  <c r="Z31"/>
  <c r="Y31"/>
  <c r="X31"/>
  <c r="W31"/>
  <c r="V31"/>
  <c r="T31"/>
  <c r="U31" s="1"/>
  <c r="S31"/>
  <c r="AM30"/>
  <c r="AM30" i="2" s="1"/>
  <c r="AL30" i="1"/>
  <c r="AL30" i="2" s="1"/>
  <c r="AK30" i="1"/>
  <c r="AK30" i="2" s="1"/>
  <c r="AJ30" i="1"/>
  <c r="AJ30" i="2" s="1"/>
  <c r="AI30" i="1"/>
  <c r="AH30"/>
  <c r="AH30" i="2" s="1"/>
  <c r="AG30" i="1"/>
  <c r="AG30" i="2" s="1"/>
  <c r="AF30" i="1"/>
  <c r="AF30" i="2" s="1"/>
  <c r="AE30" i="1"/>
  <c r="AE30" i="2" s="1"/>
  <c r="AD30" i="1"/>
  <c r="AD30" i="2" s="1"/>
  <c r="AC30" i="1"/>
  <c r="AC30" i="2" s="1"/>
  <c r="AB30" i="1"/>
  <c r="AB30" i="2" s="1"/>
  <c r="AA30" i="1"/>
  <c r="Z30"/>
  <c r="Y30"/>
  <c r="X30"/>
  <c r="W30"/>
  <c r="V30"/>
  <c r="T30"/>
  <c r="S30"/>
  <c r="U30" s="1"/>
  <c r="R30"/>
  <c r="O30"/>
  <c r="L30"/>
  <c r="I30"/>
  <c r="F30"/>
  <c r="AM29"/>
  <c r="AM29" i="2" s="1"/>
  <c r="AL29" i="1"/>
  <c r="AK29"/>
  <c r="AK29" i="2" s="1"/>
  <c r="AJ29" i="1"/>
  <c r="AI29"/>
  <c r="AI29" i="2" s="1"/>
  <c r="AH29" i="1"/>
  <c r="AG29"/>
  <c r="AG29" i="2" s="1"/>
  <c r="AF29" i="1"/>
  <c r="AF29" i="2" s="1"/>
  <c r="AE29" i="1"/>
  <c r="AE29" i="2" s="1"/>
  <c r="AD29" i="1"/>
  <c r="AD29" i="2" s="1"/>
  <c r="AC29" i="1"/>
  <c r="AC29" i="2" s="1"/>
  <c r="AB29" i="1"/>
  <c r="AA29"/>
  <c r="Z29"/>
  <c r="Y29"/>
  <c r="X29"/>
  <c r="W29"/>
  <c r="V29"/>
  <c r="U29"/>
  <c r="T29"/>
  <c r="S29"/>
  <c r="R29"/>
  <c r="O29"/>
  <c r="L29"/>
  <c r="I29"/>
  <c r="F29"/>
  <c r="AM28"/>
  <c r="AM28" i="2" s="1"/>
  <c r="AL28" i="1"/>
  <c r="AL28" i="2" s="1"/>
  <c r="AK28" i="1"/>
  <c r="AJ28"/>
  <c r="AJ28" i="2" s="1"/>
  <c r="AI28" i="1"/>
  <c r="AH28"/>
  <c r="AG28"/>
  <c r="AG28" i="2" s="1"/>
  <c r="AF28" i="1"/>
  <c r="AF28" i="2" s="1"/>
  <c r="AE28" i="1"/>
  <c r="AE28" i="2" s="1"/>
  <c r="AD28" i="1"/>
  <c r="AD28" i="2" s="1"/>
  <c r="AC28" i="1"/>
  <c r="AB28"/>
  <c r="AB28" i="2" s="1"/>
  <c r="AA28" i="1"/>
  <c r="Z28"/>
  <c r="Y28"/>
  <c r="Y27" s="1"/>
  <c r="X28"/>
  <c r="W28"/>
  <c r="V28"/>
  <c r="U28"/>
  <c r="T28"/>
  <c r="S28"/>
  <c r="R28"/>
  <c r="O28"/>
  <c r="L28"/>
  <c r="I28"/>
  <c r="F28"/>
  <c r="AI27"/>
  <c r="AF27"/>
  <c r="AF27" i="2" s="1"/>
  <c r="AE27" i="1"/>
  <c r="AB27"/>
  <c r="W27"/>
  <c r="W26" s="1"/>
  <c r="T27"/>
  <c r="T26" s="1"/>
  <c r="S27"/>
  <c r="Y26"/>
  <c r="R26"/>
  <c r="Q26"/>
  <c r="P26"/>
  <c r="N26"/>
  <c r="M26"/>
  <c r="O26" s="1"/>
  <c r="K26"/>
  <c r="J26"/>
  <c r="L26" s="1"/>
  <c r="I26"/>
  <c r="H26"/>
  <c r="G26"/>
  <c r="F26"/>
  <c r="E26"/>
  <c r="D26"/>
  <c r="AM25"/>
  <c r="AM25" i="2" s="1"/>
  <c r="AL25" i="1"/>
  <c r="AL25" i="2" s="1"/>
  <c r="AK25" i="1"/>
  <c r="AK25" i="2" s="1"/>
  <c r="AJ25" i="1"/>
  <c r="AJ25" i="2" s="1"/>
  <c r="AI25" i="1"/>
  <c r="AI25" i="2" s="1"/>
  <c r="AH25" i="1"/>
  <c r="AG25"/>
  <c r="AF25"/>
  <c r="AF25" i="2" s="1"/>
  <c r="AE25" i="1"/>
  <c r="AE25" i="2" s="1"/>
  <c r="AD25" i="1"/>
  <c r="AD25" i="2" s="1"/>
  <c r="AC25" i="1"/>
  <c r="AC25" i="2" s="1"/>
  <c r="AB25" i="1"/>
  <c r="AB25" i="2" s="1"/>
  <c r="AA25" i="1"/>
  <c r="Z25"/>
  <c r="Y25"/>
  <c r="X25"/>
  <c r="W25"/>
  <c r="V25"/>
  <c r="T25"/>
  <c r="S25"/>
  <c r="U25" s="1"/>
  <c r="AM24"/>
  <c r="AL24"/>
  <c r="AK24"/>
  <c r="AK24" i="2" s="1"/>
  <c r="AJ24" i="1"/>
  <c r="AJ24" i="2" s="1"/>
  <c r="AI24" i="1"/>
  <c r="AI24" i="2" s="1"/>
  <c r="AH24" i="1"/>
  <c r="AH24" i="2" s="1"/>
  <c r="AG24" i="1"/>
  <c r="AG24" i="2" s="1"/>
  <c r="AF24" i="1"/>
  <c r="AF24" i="2" s="1"/>
  <c r="AE24" i="1"/>
  <c r="AD24"/>
  <c r="AC24"/>
  <c r="AC24" i="2" s="1"/>
  <c r="AB24" i="1"/>
  <c r="AB24" i="2" s="1"/>
  <c r="AA24" i="1"/>
  <c r="Z24"/>
  <c r="Y24"/>
  <c r="X24"/>
  <c r="W24"/>
  <c r="V24"/>
  <c r="U24"/>
  <c r="T24"/>
  <c r="T22" s="1"/>
  <c r="S24"/>
  <c r="AM23"/>
  <c r="AL23"/>
  <c r="AK23"/>
  <c r="AK23" i="2" s="1"/>
  <c r="AJ23" i="1"/>
  <c r="AI23"/>
  <c r="AI23" i="2" s="1"/>
  <c r="AH23" i="1"/>
  <c r="AH23" i="2" s="1"/>
  <c r="AG23" i="1"/>
  <c r="AG23" i="2" s="1"/>
  <c r="AF23" i="1"/>
  <c r="AF23" i="2" s="1"/>
  <c r="AE23" i="1"/>
  <c r="AE23" i="2" s="1"/>
  <c r="AD23" i="1"/>
  <c r="AD23" i="2" s="1"/>
  <c r="AC23" i="1"/>
  <c r="AC23" i="2" s="1"/>
  <c r="AB23" i="1"/>
  <c r="AA23"/>
  <c r="Z23"/>
  <c r="Y23"/>
  <c r="X23"/>
  <c r="W23"/>
  <c r="V23"/>
  <c r="T23"/>
  <c r="S23"/>
  <c r="AJ22"/>
  <c r="AJ22" i="2" s="1"/>
  <c r="AI22" i="1"/>
  <c r="AI22" i="2" s="1"/>
  <c r="AH22" i="1"/>
  <c r="AH22" i="2" s="1"/>
  <c r="AG22" i="1"/>
  <c r="AF22"/>
  <c r="AE22"/>
  <c r="AE22" i="2" s="1"/>
  <c r="AD22" i="1"/>
  <c r="AD22" i="2" s="1"/>
  <c r="AC22" i="1"/>
  <c r="AC22" i="2" s="1"/>
  <c r="AB22" i="1"/>
  <c r="AB22" i="2" s="1"/>
  <c r="AA22" i="1"/>
  <c r="Z22"/>
  <c r="Y22"/>
  <c r="X22"/>
  <c r="W22"/>
  <c r="V22"/>
  <c r="R22"/>
  <c r="O22"/>
  <c r="L22"/>
  <c r="I22"/>
  <c r="F22"/>
  <c r="AM21"/>
  <c r="AL21"/>
  <c r="AL21" i="2" s="1"/>
  <c r="AK21" i="1"/>
  <c r="AK21" i="2" s="1"/>
  <c r="AJ21" i="1"/>
  <c r="AJ21" i="2" s="1"/>
  <c r="AI21" i="1"/>
  <c r="AI21" i="2" s="1"/>
  <c r="AH21" i="1"/>
  <c r="AG21"/>
  <c r="AG21" i="2" s="1"/>
  <c r="AF21" i="1"/>
  <c r="AF21" i="2" s="1"/>
  <c r="AE21" i="1"/>
  <c r="AE21" i="2" s="1"/>
  <c r="AD21" i="1"/>
  <c r="AD21" i="2" s="1"/>
  <c r="AC21" i="1"/>
  <c r="AC21" i="2" s="1"/>
  <c r="AB21" i="1"/>
  <c r="AB21" i="2" s="1"/>
  <c r="AA21" i="1"/>
  <c r="Z21"/>
  <c r="Y21"/>
  <c r="X21"/>
  <c r="W21"/>
  <c r="V21"/>
  <c r="T21"/>
  <c r="S21"/>
  <c r="AM20"/>
  <c r="AL20"/>
  <c r="AL20" i="2" s="1"/>
  <c r="AK20" i="1"/>
  <c r="AK20" i="2" s="1"/>
  <c r="AJ20" i="1"/>
  <c r="AI20"/>
  <c r="AI20" i="2" s="1"/>
  <c r="AH20" i="1"/>
  <c r="AH20" i="2" s="1"/>
  <c r="AG20" i="1"/>
  <c r="AG20" i="2" s="1"/>
  <c r="AF20" i="1"/>
  <c r="AF20" i="2" s="1"/>
  <c r="AE20" i="1"/>
  <c r="AD20"/>
  <c r="AD20" i="2" s="1"/>
  <c r="AC20" i="1"/>
  <c r="AC20" i="2" s="1"/>
  <c r="AB20" i="1"/>
  <c r="AA20"/>
  <c r="Z20"/>
  <c r="Y20"/>
  <c r="X20"/>
  <c r="W20"/>
  <c r="V20"/>
  <c r="V9" s="1"/>
  <c r="U20"/>
  <c r="T20"/>
  <c r="S20"/>
  <c r="AM19"/>
  <c r="AM19" i="2" s="1"/>
  <c r="AL19" i="1"/>
  <c r="AL19" i="2" s="1"/>
  <c r="AK19" i="1"/>
  <c r="AK19" i="2" s="1"/>
  <c r="AJ19" i="1"/>
  <c r="AJ19" i="2" s="1"/>
  <c r="AI19" i="1"/>
  <c r="AI19" i="2" s="1"/>
  <c r="AH19" i="1"/>
  <c r="AH19" i="2" s="1"/>
  <c r="AG19" i="1"/>
  <c r="AF19"/>
  <c r="AF19" i="2" s="1"/>
  <c r="AE19" i="1"/>
  <c r="AE19" i="2" s="1"/>
  <c r="AD19" i="1"/>
  <c r="AD19" i="2" s="1"/>
  <c r="AC19" i="1"/>
  <c r="AC19" i="2" s="1"/>
  <c r="AB19" i="1"/>
  <c r="AB19" i="2" s="1"/>
  <c r="AA19" i="1"/>
  <c r="Z19"/>
  <c r="Y19"/>
  <c r="X19"/>
  <c r="W19"/>
  <c r="V19"/>
  <c r="T19"/>
  <c r="S19"/>
  <c r="U19" s="1"/>
  <c r="AM18"/>
  <c r="AM18" i="2" s="1"/>
  <c r="AL18" i="1"/>
  <c r="AK18"/>
  <c r="AK18" i="2" s="1"/>
  <c r="AJ18" i="1"/>
  <c r="AJ18" i="2" s="1"/>
  <c r="AI18" i="1"/>
  <c r="AI18" i="2" s="1"/>
  <c r="AH18" i="1"/>
  <c r="AH18" i="2" s="1"/>
  <c r="AG18" i="1"/>
  <c r="AG18" i="2" s="1"/>
  <c r="AF18" i="1"/>
  <c r="AF18" i="2" s="1"/>
  <c r="AE18" i="1"/>
  <c r="AE18" i="2" s="1"/>
  <c r="AD18" i="1"/>
  <c r="AD18" i="2" s="1"/>
  <c r="AC18" i="1"/>
  <c r="AC18" i="2" s="1"/>
  <c r="AB18" i="1"/>
  <c r="AB18" i="2" s="1"/>
  <c r="AA18" i="1"/>
  <c r="Z18"/>
  <c r="Y18"/>
  <c r="X18"/>
  <c r="W18"/>
  <c r="V18"/>
  <c r="U18"/>
  <c r="T18"/>
  <c r="S18"/>
  <c r="AM17"/>
  <c r="AM17" i="2" s="1"/>
  <c r="AL17" i="1"/>
  <c r="AK17"/>
  <c r="AK17" i="2" s="1"/>
  <c r="AJ17" i="1"/>
  <c r="AJ17" i="2" s="1"/>
  <c r="AI17" i="1"/>
  <c r="AI17" i="2" s="1"/>
  <c r="AH17" i="1"/>
  <c r="AH17" i="2" s="1"/>
  <c r="AG17" i="1"/>
  <c r="AG17" i="2" s="1"/>
  <c r="AF17" i="1"/>
  <c r="AF17" i="2" s="1"/>
  <c r="AE17" i="1"/>
  <c r="AE17" i="2" s="1"/>
  <c r="AD17" i="1"/>
  <c r="AC17"/>
  <c r="AC17" i="2" s="1"/>
  <c r="AB17" i="1"/>
  <c r="AB17" i="2" s="1"/>
  <c r="AA17" i="1"/>
  <c r="Z17"/>
  <c r="Y17"/>
  <c r="X17"/>
  <c r="W17"/>
  <c r="V17"/>
  <c r="T17"/>
  <c r="S17"/>
  <c r="AM16"/>
  <c r="AM16" i="2" s="1"/>
  <c r="AL16" i="1"/>
  <c r="AL16" i="2" s="1"/>
  <c r="AK16" i="1"/>
  <c r="AK16" i="2" s="1"/>
  <c r="AJ16" i="1"/>
  <c r="AJ16" i="2" s="1"/>
  <c r="AI16" i="1"/>
  <c r="AH16"/>
  <c r="AH16" i="2" s="1"/>
  <c r="AG16" i="1"/>
  <c r="AG16" i="2" s="1"/>
  <c r="AF16" i="1"/>
  <c r="AE16"/>
  <c r="AE16" i="2" s="1"/>
  <c r="AD16" i="1"/>
  <c r="AD16" i="2" s="1"/>
  <c r="AC16" i="1"/>
  <c r="AC16" i="2" s="1"/>
  <c r="AB16" i="1"/>
  <c r="AB16" i="2" s="1"/>
  <c r="AA16" i="1"/>
  <c r="Z16"/>
  <c r="Y16"/>
  <c r="X16"/>
  <c r="W16"/>
  <c r="V16"/>
  <c r="U16"/>
  <c r="T16"/>
  <c r="S16"/>
  <c r="AM15"/>
  <c r="AM15" i="2" s="1"/>
  <c r="AL15" i="1"/>
  <c r="AL15" i="2" s="1"/>
  <c r="AK15" i="1"/>
  <c r="AJ15"/>
  <c r="AJ15" i="2" s="1"/>
  <c r="AI15" i="1"/>
  <c r="AI15" i="2" s="1"/>
  <c r="AH15" i="1"/>
  <c r="AH15" i="2" s="1"/>
  <c r="AG15" i="1"/>
  <c r="AG15" i="2" s="1"/>
  <c r="AF15" i="1"/>
  <c r="AF15" i="2" s="1"/>
  <c r="AE15" i="1"/>
  <c r="AE15" i="2" s="1"/>
  <c r="AD15" i="1"/>
  <c r="AD15" i="2" s="1"/>
  <c r="AC15" i="1"/>
  <c r="AB15"/>
  <c r="AB15" i="2" s="1"/>
  <c r="X15" i="1"/>
  <c r="T15"/>
  <c r="S15"/>
  <c r="U15" s="1"/>
  <c r="AM14"/>
  <c r="AM14" i="2" s="1"/>
  <c r="AL14" i="1"/>
  <c r="AL14" i="2" s="1"/>
  <c r="AK14" i="1"/>
  <c r="AK14" i="2" s="1"/>
  <c r="AJ14" i="1"/>
  <c r="AJ14" i="2" s="1"/>
  <c r="AI14" i="1"/>
  <c r="AI14" i="2" s="1"/>
  <c r="AH14" i="1"/>
  <c r="AG14"/>
  <c r="AG14" i="2" s="1"/>
  <c r="AF14" i="1"/>
  <c r="AF14" i="2" s="1"/>
  <c r="AE14" i="1"/>
  <c r="AE14" i="2" s="1"/>
  <c r="AD14" i="1"/>
  <c r="AD14" i="2" s="1"/>
  <c r="AC14" i="1"/>
  <c r="AB14"/>
  <c r="AB14" i="2" s="1"/>
  <c r="AA14" i="1"/>
  <c r="Z14"/>
  <c r="Y14"/>
  <c r="X14"/>
  <c r="W14"/>
  <c r="V14"/>
  <c r="U14"/>
  <c r="T14"/>
  <c r="S14"/>
  <c r="AM13"/>
  <c r="AM13" i="2" s="1"/>
  <c r="AL13" i="1"/>
  <c r="AL13" i="2" s="1"/>
  <c r="AK13" i="1"/>
  <c r="AK13" i="2" s="1"/>
  <c r="AJ13" i="1"/>
  <c r="AJ13" i="2" s="1"/>
  <c r="AI13" i="1"/>
  <c r="AI13" i="2" s="1"/>
  <c r="AH13" i="1"/>
  <c r="AG13"/>
  <c r="AG13" i="2" s="1"/>
  <c r="AF13" i="1"/>
  <c r="AF13" i="2" s="1"/>
  <c r="AE13" i="1"/>
  <c r="AE13" i="2" s="1"/>
  <c r="AD13" i="1"/>
  <c r="AD13" i="2" s="1"/>
  <c r="AC13" i="1"/>
  <c r="AC13" i="2" s="1"/>
  <c r="AB13" i="1"/>
  <c r="AB13" i="2" s="1"/>
  <c r="AA13" i="1"/>
  <c r="Z13"/>
  <c r="Y13"/>
  <c r="X13"/>
  <c r="W13"/>
  <c r="V13"/>
  <c r="T13"/>
  <c r="S13"/>
  <c r="S10" s="1"/>
  <c r="R13"/>
  <c r="O13"/>
  <c r="L13"/>
  <c r="I13"/>
  <c r="F13"/>
  <c r="AM12"/>
  <c r="AM12" i="2" s="1"/>
  <c r="AL12" i="1"/>
  <c r="AL12" i="2" s="1"/>
  <c r="AK12" i="1"/>
  <c r="AK12" i="2" s="1"/>
  <c r="AJ12" i="1"/>
  <c r="AJ12" i="2" s="1"/>
  <c r="AI12" i="1"/>
  <c r="AI12" i="2" s="1"/>
  <c r="AH12" i="1"/>
  <c r="AH12" i="2" s="1"/>
  <c r="AG12" i="1"/>
  <c r="AG12" i="2" s="1"/>
  <c r="AF12" i="1"/>
  <c r="AF12" i="2" s="1"/>
  <c r="AE12" i="1"/>
  <c r="AE12" i="2" s="1"/>
  <c r="AD12" i="1"/>
  <c r="AD12" i="2" s="1"/>
  <c r="AC12" i="1"/>
  <c r="AB12"/>
  <c r="AB12" i="2" s="1"/>
  <c r="AA12" i="1"/>
  <c r="Z12"/>
  <c r="Z10" s="1"/>
  <c r="Z9" s="1"/>
  <c r="Z7" s="1"/>
  <c r="Y12"/>
  <c r="X12"/>
  <c r="W12"/>
  <c r="V12"/>
  <c r="U12"/>
  <c r="T12"/>
  <c r="S12"/>
  <c r="R12"/>
  <c r="O12"/>
  <c r="L12"/>
  <c r="I12"/>
  <c r="F12"/>
  <c r="AM11"/>
  <c r="AL11"/>
  <c r="AK11"/>
  <c r="AK11" i="2" s="1"/>
  <c r="AJ11" i="1"/>
  <c r="AJ11" i="2" s="1"/>
  <c r="AI11" i="1"/>
  <c r="AH11"/>
  <c r="AH11" i="2" s="1"/>
  <c r="AG11" i="1"/>
  <c r="AG11" i="2" s="1"/>
  <c r="AF11" i="1"/>
  <c r="AF11" i="2" s="1"/>
  <c r="AE11" i="1"/>
  <c r="AD11"/>
  <c r="AC11"/>
  <c r="AC11" i="2" s="1"/>
  <c r="AB11" i="1"/>
  <c r="AB11" i="2" s="1"/>
  <c r="AA11" i="1"/>
  <c r="Z11"/>
  <c r="Y11"/>
  <c r="Y10" s="1"/>
  <c r="Y9" s="1"/>
  <c r="AA9" s="1"/>
  <c r="X11"/>
  <c r="W11"/>
  <c r="T11"/>
  <c r="U11" s="1"/>
  <c r="R11"/>
  <c r="O11"/>
  <c r="L11"/>
  <c r="I11"/>
  <c r="F11"/>
  <c r="AL10"/>
  <c r="AL10" i="2" s="1"/>
  <c r="AH10" i="1"/>
  <c r="AH10" i="2" s="1"/>
  <c r="AG10" i="1"/>
  <c r="AG10" i="2" s="1"/>
  <c r="AF10" i="1"/>
  <c r="AC10"/>
  <c r="AC10" i="2" s="1"/>
  <c r="AB10" i="1"/>
  <c r="V10"/>
  <c r="R10"/>
  <c r="Q10"/>
  <c r="P10"/>
  <c r="N10"/>
  <c r="M10"/>
  <c r="O10" s="1"/>
  <c r="L10"/>
  <c r="K10"/>
  <c r="J10"/>
  <c r="I10"/>
  <c r="H10"/>
  <c r="G10"/>
  <c r="E10"/>
  <c r="D10"/>
  <c r="F10" s="1"/>
  <c r="AH9"/>
  <c r="AC9"/>
  <c r="AC9" i="2" s="1"/>
  <c r="AM8" i="1"/>
  <c r="AM8" i="2" s="1"/>
  <c r="AL8" i="1"/>
  <c r="AL8" i="2" s="1"/>
  <c r="AK8" i="1"/>
  <c r="AJ8"/>
  <c r="AJ8" i="2" s="1"/>
  <c r="AI8" i="1"/>
  <c r="AI8" i="2" s="1"/>
  <c r="AH8" i="1"/>
  <c r="AH8" i="2" s="1"/>
  <c r="AG8" i="1"/>
  <c r="AG8" i="2" s="1"/>
  <c r="AF8" i="1"/>
  <c r="AE8"/>
  <c r="AE8" i="2" s="1"/>
  <c r="AD8" i="1"/>
  <c r="AD8" i="2" s="1"/>
  <c r="AC8" i="1"/>
  <c r="AB8"/>
  <c r="AB8" i="2" s="1"/>
  <c r="AA8" i="1"/>
  <c r="Z8"/>
  <c r="Y8"/>
  <c r="X8"/>
  <c r="W8"/>
  <c r="V8"/>
  <c r="T8"/>
  <c r="S8"/>
  <c r="U8" s="1"/>
  <c r="R8"/>
  <c r="O8"/>
  <c r="L8"/>
  <c r="I8"/>
  <c r="F8"/>
  <c r="Q7"/>
  <c r="P7"/>
  <c r="R7" s="1"/>
  <c r="O7"/>
  <c r="N7"/>
  <c r="M7"/>
  <c r="L7"/>
  <c r="K7"/>
  <c r="J7"/>
  <c r="H7"/>
  <c r="G7"/>
  <c r="I7" s="1"/>
  <c r="F7"/>
  <c r="E7"/>
  <c r="D7"/>
  <c r="V7" l="1"/>
  <c r="AG37" i="2"/>
  <c r="AG44" i="1"/>
  <c r="AA37"/>
  <c r="Y36"/>
  <c r="AA36" s="1"/>
  <c r="AF7"/>
  <c r="U23"/>
  <c r="S22"/>
  <c r="U22" s="1"/>
  <c r="AC33" i="2"/>
  <c r="AC32" i="1"/>
  <c r="AC32" i="2" s="1"/>
  <c r="AK33"/>
  <c r="AK32" i="1"/>
  <c r="AH34" i="2"/>
  <c r="AH32" i="1"/>
  <c r="AI38" i="2"/>
  <c r="AI37" i="1"/>
  <c r="AE40" i="2"/>
  <c r="AG46" i="1"/>
  <c r="AK41" i="2"/>
  <c r="AM41" i="1"/>
  <c r="AM41" i="2" s="1"/>
  <c r="AL42"/>
  <c r="AL41" i="1"/>
  <c r="AL41" i="2" s="1"/>
  <c r="AE54"/>
  <c r="U27" i="1"/>
  <c r="S26"/>
  <c r="U26" s="1"/>
  <c r="AM69" i="2"/>
  <c r="AM65" i="1"/>
  <c r="AC8" i="2"/>
  <c r="AC7" i="1"/>
  <c r="AK8" i="2"/>
  <c r="AI11"/>
  <c r="AI10" i="1"/>
  <c r="AE27" i="2"/>
  <c r="AG27" i="1"/>
  <c r="AG27" i="2" s="1"/>
  <c r="AE26" i="1"/>
  <c r="U38"/>
  <c r="S37"/>
  <c r="AB38" i="2"/>
  <c r="AB37" i="1"/>
  <c r="AF44"/>
  <c r="AF37" i="2"/>
  <c r="AE42"/>
  <c r="AE41" i="1"/>
  <c r="AF8" i="2"/>
  <c r="AL34"/>
  <c r="AJ65"/>
  <c r="AB9" i="1"/>
  <c r="U21"/>
  <c r="F35"/>
  <c r="AC37"/>
  <c r="AB41"/>
  <c r="X54"/>
  <c r="Y7"/>
  <c r="S9"/>
  <c r="T10"/>
  <c r="T9" s="1"/>
  <c r="T7" s="1"/>
  <c r="T35" s="1"/>
  <c r="AD10"/>
  <c r="AD10" i="2" s="1"/>
  <c r="AJ10" i="1"/>
  <c r="AJ10" i="2" s="1"/>
  <c r="W10" i="1"/>
  <c r="AA10"/>
  <c r="AE10"/>
  <c r="AM10"/>
  <c r="AM10" i="2" s="1"/>
  <c r="U13" i="1"/>
  <c r="U17"/>
  <c r="U32"/>
  <c r="R35"/>
  <c r="AE36"/>
  <c r="AF41"/>
  <c r="AF41" i="2" s="1"/>
  <c r="U43" i="1"/>
  <c r="AJ54"/>
  <c r="AJ54" i="2" s="1"/>
  <c r="AH57" i="1"/>
  <c r="AH57" i="2" s="1"/>
  <c r="I70" i="1"/>
  <c r="R7" i="2"/>
  <c r="AH42"/>
  <c r="AG65"/>
  <c r="AH9"/>
  <c r="AB26" i="1"/>
  <c r="AB27" i="2"/>
  <c r="X37" i="1"/>
  <c r="X36" s="1"/>
  <c r="V36"/>
  <c r="AL37" i="2"/>
  <c r="AL36" i="1"/>
  <c r="AL36" i="2" s="1"/>
  <c r="AE37"/>
  <c r="AE44" i="1"/>
  <c r="AM22"/>
  <c r="AM22" i="2" s="1"/>
  <c r="AM23"/>
  <c r="AI27"/>
  <c r="AI26" i="1"/>
  <c r="AI26" i="2" s="1"/>
  <c r="AE32"/>
  <c r="AG32" i="1"/>
  <c r="AG32" i="2" s="1"/>
  <c r="AC57" i="1"/>
  <c r="AC57" i="2" s="1"/>
  <c r="AC58"/>
  <c r="AK57" i="1"/>
  <c r="AK57" i="2" s="1"/>
  <c r="AK58"/>
  <c r="AF10"/>
  <c r="AF9" i="1"/>
  <c r="AF9" i="2" s="1"/>
  <c r="AL23"/>
  <c r="AL22" i="1"/>
  <c r="AL22" i="2" s="1"/>
  <c r="AC28"/>
  <c r="AC27" i="1"/>
  <c r="AD27" s="1"/>
  <c r="AD27" i="2" s="1"/>
  <c r="AK28"/>
  <c r="AK27" i="1"/>
  <c r="AH29" i="2"/>
  <c r="AH27" i="1"/>
  <c r="AL29" i="2"/>
  <c r="AL27" i="1"/>
  <c r="AH37" i="2"/>
  <c r="AJ37" i="1"/>
  <c r="AJ37" i="2" s="1"/>
  <c r="AH36" i="1"/>
  <c r="U42"/>
  <c r="S41"/>
  <c r="U41" s="1"/>
  <c r="AB55" i="2"/>
  <c r="AB54" i="1"/>
  <c r="AD54" s="1"/>
  <c r="AF55" i="2"/>
  <c r="AF54" i="1"/>
  <c r="AF54" i="2" s="1"/>
  <c r="AF58"/>
  <c r="AF57" i="1"/>
  <c r="AF57" i="2" s="1"/>
  <c r="I32" i="1"/>
  <c r="AK37"/>
  <c r="AJ41"/>
  <c r="AJ41" i="2" s="1"/>
  <c r="F7"/>
  <c r="F26"/>
  <c r="AG58"/>
  <c r="AH7" i="1"/>
  <c r="AK10"/>
  <c r="AK22"/>
  <c r="AK22" i="2" s="1"/>
  <c r="AF26" i="1"/>
  <c r="AF26" i="2" s="1"/>
  <c r="V27" i="1"/>
  <c r="Z27"/>
  <c r="AB32"/>
  <c r="AA41"/>
  <c r="S54"/>
  <c r="U54" s="1"/>
  <c r="AI57"/>
  <c r="AI57" i="2" s="1"/>
  <c r="I65" i="1"/>
  <c r="AB10" i="2"/>
  <c r="AE11"/>
  <c r="F36"/>
  <c r="AE38"/>
  <c r="AI42"/>
  <c r="AK55"/>
  <c r="AB58"/>
  <c r="F70"/>
  <c r="AD64" i="1"/>
  <c r="AD64" i="2" s="1"/>
  <c r="I10"/>
  <c r="R26"/>
  <c r="F35"/>
  <c r="R70"/>
  <c r="R32"/>
  <c r="I65"/>
  <c r="X10" i="1" l="1"/>
  <c r="W9"/>
  <c r="AB9" i="2"/>
  <c r="AD9" i="1"/>
  <c r="AD9" i="2" s="1"/>
  <c r="AB37"/>
  <c r="AD37" i="1"/>
  <c r="AD37" i="2" s="1"/>
  <c r="AB36" i="1"/>
  <c r="AF7" i="2"/>
  <c r="AF35" i="1"/>
  <c r="AF35" i="2" s="1"/>
  <c r="AA27" i="1"/>
  <c r="Z26"/>
  <c r="AH7" i="2"/>
  <c r="AK27"/>
  <c r="AM27" i="1"/>
  <c r="AM27" i="2" s="1"/>
  <c r="AK26" i="1"/>
  <c r="AB26" i="2"/>
  <c r="AD26" i="1"/>
  <c r="AD26" i="2" s="1"/>
  <c r="AB32"/>
  <c r="AD32" i="1"/>
  <c r="AD32" i="2" s="1"/>
  <c r="AM37" i="1"/>
  <c r="AM37" i="2" s="1"/>
  <c r="AK36" i="1"/>
  <c r="AK37" i="2"/>
  <c r="AH36"/>
  <c r="AC36" i="1"/>
  <c r="AC36" i="2" s="1"/>
  <c r="AC37"/>
  <c r="AI10"/>
  <c r="AI9" i="1"/>
  <c r="AC35"/>
  <c r="AC35" i="2" s="1"/>
  <c r="AC7"/>
  <c r="AL9" i="1"/>
  <c r="U10"/>
  <c r="AK9"/>
  <c r="AK10" i="2"/>
  <c r="AL27"/>
  <c r="AL26" i="1"/>
  <c r="AL26" i="2" s="1"/>
  <c r="AC27"/>
  <c r="AC26" i="1"/>
  <c r="AC26" i="2" s="1"/>
  <c r="Y35" i="1"/>
  <c r="AA7"/>
  <c r="AB41" i="2"/>
  <c r="AD41" i="1"/>
  <c r="AD41" i="2" s="1"/>
  <c r="AE26"/>
  <c r="AG26" i="1"/>
  <c r="AG26" i="2" s="1"/>
  <c r="AJ32" i="1"/>
  <c r="AJ32" i="2" s="1"/>
  <c r="AH32"/>
  <c r="X27" i="1"/>
  <c r="V26"/>
  <c r="X26" s="1"/>
  <c r="AM65" i="2"/>
  <c r="AM64" i="1"/>
  <c r="AM64" i="2" s="1"/>
  <c r="AH27"/>
  <c r="AJ27" i="1"/>
  <c r="AJ27" i="2" s="1"/>
  <c r="AH26" i="1"/>
  <c r="AE36" i="2"/>
  <c r="AG36" i="1"/>
  <c r="AG36" i="2" s="1"/>
  <c r="AE10"/>
  <c r="AE9" i="1"/>
  <c r="U9"/>
  <c r="S7"/>
  <c r="AG41"/>
  <c r="AG41" i="2" s="1"/>
  <c r="AE41"/>
  <c r="U37" i="1"/>
  <c r="U36" s="1"/>
  <c r="S36"/>
  <c r="AI37" i="2"/>
  <c r="AI36" i="1"/>
  <c r="AI36" i="2" s="1"/>
  <c r="AK32"/>
  <c r="AM32" i="1"/>
  <c r="AM32" i="2" s="1"/>
  <c r="AB7" i="1"/>
  <c r="AG45"/>
  <c r="AG54"/>
  <c r="AG54" i="2" s="1"/>
  <c r="AL9" l="1"/>
  <c r="AL7" i="1"/>
  <c r="AB7" i="2"/>
  <c r="AD7" i="1"/>
  <c r="AD7" i="2" s="1"/>
  <c r="AB35" i="1"/>
  <c r="AB36" i="2"/>
  <c r="AD36" i="1"/>
  <c r="AD36" i="2" s="1"/>
  <c r="AK36"/>
  <c r="AM36" i="1"/>
  <c r="AM36" i="2" s="1"/>
  <c r="S35" i="1"/>
  <c r="U35" s="1"/>
  <c r="U7"/>
  <c r="AE9" i="2"/>
  <c r="AG9" i="1"/>
  <c r="AG9" i="2" s="1"/>
  <c r="AE7" i="1"/>
  <c r="V35"/>
  <c r="X9"/>
  <c r="W7"/>
  <c r="AH26" i="2"/>
  <c r="AJ26" i="1"/>
  <c r="AJ26" i="2" s="1"/>
  <c r="AI9"/>
  <c r="AI7" i="1"/>
  <c r="AJ9"/>
  <c r="AJ9" i="2" s="1"/>
  <c r="Z35" i="1"/>
  <c r="AA35" s="1"/>
  <c r="AA26"/>
  <c r="AK9" i="2"/>
  <c r="AM9" i="1"/>
  <c r="AM9" i="2" s="1"/>
  <c r="AK7" i="1"/>
  <c r="AM26"/>
  <c r="AM26" i="2" s="1"/>
  <c r="AK26"/>
  <c r="AJ36" i="1"/>
  <c r="AJ36" i="2" s="1"/>
  <c r="AH35" i="1"/>
  <c r="AA61" l="1"/>
  <c r="AA63" s="1"/>
  <c r="AL35"/>
  <c r="AL35" i="2" s="1"/>
  <c r="AL7"/>
  <c r="AM7" i="1"/>
  <c r="AM7" i="2" s="1"/>
  <c r="AK7"/>
  <c r="AK35" i="1"/>
  <c r="AI35"/>
  <c r="AI35" i="2" s="1"/>
  <c r="AI7"/>
  <c r="AJ7" i="1"/>
  <c r="AJ7" i="2" s="1"/>
  <c r="AE35" i="1"/>
  <c r="AE7" i="2"/>
  <c r="AG7" i="1"/>
  <c r="AG7" i="2" s="1"/>
  <c r="U61" i="1"/>
  <c r="U63" s="1"/>
  <c r="AB35" i="2"/>
  <c r="AD35" i="1"/>
  <c r="AJ35"/>
  <c r="AH35" i="2"/>
  <c r="W35" i="1"/>
  <c r="X35" s="1"/>
  <c r="X7"/>
  <c r="X61" l="1"/>
  <c r="X63" s="1"/>
  <c r="AD35" i="2"/>
  <c r="AD61" i="1"/>
  <c r="AD61" i="2" s="1"/>
  <c r="AE35"/>
  <c r="AG35" i="1"/>
  <c r="AM35"/>
  <c r="AK35" i="2"/>
  <c r="AJ35"/>
  <c r="AJ61" i="1"/>
  <c r="AJ61" i="2" s="1"/>
  <c r="AG61" i="1" l="1"/>
  <c r="AG61" i="2" s="1"/>
  <c r="AG35"/>
  <c r="AG63" i="1"/>
  <c r="AG63" i="2" s="1"/>
  <c r="AD63" i="1"/>
  <c r="AD63" i="2" s="1"/>
  <c r="AJ63" i="1"/>
  <c r="AJ63" i="2" s="1"/>
  <c r="AM35"/>
  <c r="AM61" i="1"/>
  <c r="AM61" i="2" s="1"/>
  <c r="AM63" i="1" l="1"/>
  <c r="AM63" i="2" s="1"/>
</calcChain>
</file>

<file path=xl/comments1.xml><?xml version="1.0" encoding="utf-8"?>
<comments xmlns="http://schemas.openxmlformats.org/spreadsheetml/2006/main">
  <authors>
    <author>ybfoday</author>
  </authors>
  <commentList>
    <comment ref="S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T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U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V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W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X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Y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Z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AA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AB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AC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AD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AE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AH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AK54" authorId="0">
      <text>
        <r>
          <rPr>
            <b/>
            <sz val="12"/>
            <color indexed="81"/>
            <rFont val="Tahoma"/>
            <family val="2"/>
          </rPr>
          <t>Starleh
Add 6.2.1 and 6.2.2</t>
        </r>
      </text>
    </comment>
    <comment ref="S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T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U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V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W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X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Y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Z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AA55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S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T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U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V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W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X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Y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Z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AA56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S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T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U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V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W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X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Y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Z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AA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AB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AC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AD57" authorId="0">
      <text>
        <r>
          <rPr>
            <b/>
            <sz val="12"/>
            <color indexed="81"/>
            <rFont val="Tahoma"/>
            <family val="2"/>
          </rPr>
          <t>Starleh
Add 6.3.1 and 6.3.2</t>
        </r>
      </text>
    </comment>
    <comment ref="S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T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U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V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W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X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Y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Z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AA58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S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T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U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V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W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X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Y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Z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AA59" authorId="0">
      <text>
        <r>
          <rPr>
            <b/>
            <sz val="12"/>
            <color indexed="81"/>
            <rFont val="Tahoma"/>
            <family val="2"/>
          </rPr>
          <t>Starleh
Linked to TT financial account</t>
        </r>
      </text>
    </comment>
    <comment ref="U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X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A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D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G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J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M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U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X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A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D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G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J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M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ybfoday</author>
    <author>skanu</author>
  </authors>
  <commentList>
    <comment ref="AD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G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J61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total financing but with an opposite sign)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D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G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AJ63" authorId="0">
      <text>
        <r>
          <rPr>
            <b/>
            <sz val="13"/>
            <color indexed="81"/>
            <rFont val="Tahoma"/>
            <family val="2"/>
          </rPr>
          <t>Starleh
Equals (nets of current a/c and capital and financial a/cs plus errors and ommissions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C65" authorId="1">
      <text>
        <r>
          <rPr>
            <b/>
            <sz val="12"/>
            <color indexed="81"/>
            <rFont val="Tahoma"/>
            <family val="2"/>
          </rPr>
          <t>Bob/:
According to Guido for currency and deposits as well as for Rserve Assets, (Financing Items), we invert the entries. Ie Credit becomes debit and vice versa. Originally but a reverse was made later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<sst xmlns="http://schemas.openxmlformats.org/spreadsheetml/2006/main" count="532" uniqueCount="104">
  <si>
    <t>TABLE 2: ANALYTICAL GLOBAL BALANCE OF PAYMENTS SUMMARY  2010-2012</t>
  </si>
  <si>
    <t xml:space="preserve">        (THOUSAND  LEONES)</t>
  </si>
  <si>
    <t>1997*</t>
  </si>
  <si>
    <t>2003*</t>
  </si>
  <si>
    <t>2004*</t>
  </si>
  <si>
    <t>2008*</t>
  </si>
  <si>
    <t>2009*</t>
  </si>
  <si>
    <t>2010*</t>
  </si>
  <si>
    <t>2011*</t>
  </si>
  <si>
    <t>Credit</t>
  </si>
  <si>
    <t xml:space="preserve"> Debit</t>
  </si>
  <si>
    <t xml:space="preserve">Net Flow </t>
  </si>
  <si>
    <t>Debit</t>
  </si>
  <si>
    <t>Net Flows</t>
  </si>
  <si>
    <t>Net flows</t>
  </si>
  <si>
    <r>
      <t xml:space="preserve">Goods  &amp; Services  </t>
    </r>
    <r>
      <rPr>
        <sz val="14"/>
        <rFont val="Times New Roman"/>
        <family val="1"/>
      </rPr>
      <t>(1 to 2)</t>
    </r>
  </si>
  <si>
    <t>Merchandise (Goods)</t>
  </si>
  <si>
    <r>
      <t xml:space="preserve">Services </t>
    </r>
    <r>
      <rPr>
        <sz val="14"/>
        <rFont val="Times New Roman"/>
        <family val="1"/>
      </rPr>
      <t>(2.1 to 2.11)</t>
    </r>
  </si>
  <si>
    <t>2.1   Transportation</t>
  </si>
  <si>
    <t xml:space="preserve">          2.1.1   Sea</t>
  </si>
  <si>
    <t xml:space="preserve">          2.1.2  Air</t>
  </si>
  <si>
    <t xml:space="preserve">          2..1.3 Others</t>
  </si>
  <si>
    <t>2.2   Communication</t>
  </si>
  <si>
    <t>2.3   Construction</t>
  </si>
  <si>
    <t>2.4   Insurance</t>
  </si>
  <si>
    <t>2.5   Financial Services; commission,fees</t>
  </si>
  <si>
    <t>2.6   Computer and Information</t>
  </si>
  <si>
    <t>2.7   Royalties and Licenses Fees</t>
  </si>
  <si>
    <t>2.8   Other Business Services</t>
  </si>
  <si>
    <t>2.9   Personal, Cultural and other Recreational Services</t>
  </si>
  <si>
    <t>2.10  Travel</t>
  </si>
  <si>
    <t xml:space="preserve">     2.10.1   Business</t>
  </si>
  <si>
    <t xml:space="preserve">     2.10.2 Personal</t>
  </si>
  <si>
    <r>
      <t xml:space="preserve">2.11   Govt.Services </t>
    </r>
    <r>
      <rPr>
        <sz val="14"/>
        <rFont val="Times New Roman"/>
        <family val="1"/>
      </rPr>
      <t>(Not included elsewhere)</t>
    </r>
  </si>
  <si>
    <t xml:space="preserve"> Income</t>
  </si>
  <si>
    <t xml:space="preserve">   3.1   Investment Income</t>
  </si>
  <si>
    <t xml:space="preserve">         3.1.1   Direct Investment</t>
  </si>
  <si>
    <t xml:space="preserve">         3.1.2   Portfolio Investment</t>
  </si>
  <si>
    <t xml:space="preserve">         3.1.3   Other Investment</t>
  </si>
  <si>
    <t xml:space="preserve">   3.2   Compensation of Employess</t>
  </si>
  <si>
    <t>Current Transfer Payments</t>
  </si>
  <si>
    <t xml:space="preserve">      4.1   Official</t>
  </si>
  <si>
    <t xml:space="preserve">      4.2   Private </t>
  </si>
  <si>
    <t>A</t>
  </si>
  <si>
    <r>
      <t xml:space="preserve">Net Surplus/Deficit on Current A/C </t>
    </r>
    <r>
      <rPr>
        <sz val="14"/>
        <rFont val="Times New Roman"/>
        <family val="1"/>
      </rPr>
      <t>(1+2+3+4)</t>
    </r>
  </si>
  <si>
    <t>B</t>
  </si>
  <si>
    <r>
      <t xml:space="preserve">Capital  &amp; Financial A/C </t>
    </r>
    <r>
      <rPr>
        <sz val="14"/>
        <rFont val="Times New Roman"/>
        <family val="1"/>
      </rPr>
      <t>(5+6)</t>
    </r>
  </si>
  <si>
    <t>Capital Account</t>
  </si>
  <si>
    <t xml:space="preserve">      5.1   Official</t>
  </si>
  <si>
    <t xml:space="preserve">      5.2   Private </t>
  </si>
  <si>
    <t xml:space="preserve"> Financial Account</t>
  </si>
  <si>
    <t xml:space="preserve">     6.1   Direct Investment</t>
  </si>
  <si>
    <t xml:space="preserve">               6.1.1    Abroad</t>
  </si>
  <si>
    <t xml:space="preserve">               6.1.2  In Reporting Economy</t>
  </si>
  <si>
    <t>TABLE 2: ANALYTICAL GLOBAL BALANCE OF PAYMENTS SUMMARY  2010-2012 (cont.)</t>
  </si>
  <si>
    <t>2006*</t>
  </si>
  <si>
    <t xml:space="preserve">     6.2   Portfolio Investment</t>
  </si>
  <si>
    <t xml:space="preserve">                6.2.1   Assets</t>
  </si>
  <si>
    <t xml:space="preserve">                6.2.2   Liabilities</t>
  </si>
  <si>
    <t xml:space="preserve">     6.3   Other Investment</t>
  </si>
  <si>
    <t xml:space="preserve">                6.3.1   Assets     </t>
  </si>
  <si>
    <t xml:space="preserve">                6.3.2   Liabilities    </t>
  </si>
  <si>
    <t>C</t>
  </si>
  <si>
    <t>Errors and Omissions</t>
  </si>
  <si>
    <t>SURPLUS(+) DEFICIT(-) ON CURRENT &amp;</t>
  </si>
  <si>
    <t>D</t>
  </si>
  <si>
    <t>CAPITAL ITEMS AS RECORDED (A+B+C)</t>
  </si>
  <si>
    <t>E</t>
  </si>
  <si>
    <t>Total Financing</t>
  </si>
  <si>
    <t xml:space="preserve">   7.1     Official Reserve Assets</t>
  </si>
  <si>
    <t xml:space="preserve">              7.1.1     Monetary gold</t>
  </si>
  <si>
    <t xml:space="preserve">               7.1.2   SDR</t>
  </si>
  <si>
    <t xml:space="preserve">               7.1.3    Reserve position in the Fund</t>
  </si>
  <si>
    <t xml:space="preserve">               7.1.4    Foreign exchange (including fin. Derivatives)</t>
  </si>
  <si>
    <t xml:space="preserve">                   -  Currency and deposits</t>
  </si>
  <si>
    <t xml:space="preserve">                             - with monetary authorities</t>
  </si>
  <si>
    <t xml:space="preserve">                              - with banks</t>
  </si>
  <si>
    <t xml:space="preserve">                 -   Securities</t>
  </si>
  <si>
    <t xml:space="preserve">                             - Equities </t>
  </si>
  <si>
    <t xml:space="preserve">                            - Bonds and Notes</t>
  </si>
  <si>
    <t xml:space="preserve">                            - Money market instruments</t>
  </si>
  <si>
    <t xml:space="preserve">                 -   Financial derivatives, net</t>
  </si>
  <si>
    <t xml:space="preserve">             7. 1. 5 Other claims</t>
  </si>
  <si>
    <t xml:space="preserve">   7.2    Total Exceptional Financing</t>
  </si>
  <si>
    <t xml:space="preserve">              7.3    Use of Fund credit and loans from the Fund</t>
  </si>
  <si>
    <t xml:space="preserve"> /1 Includes capital flight associated with unrecorded diamond exports and capital inflows to finance duty-free imports</t>
  </si>
  <si>
    <t>Negative figures are shown in brackets</t>
  </si>
  <si>
    <t>Exchange Rate (Period Average)</t>
  </si>
  <si>
    <t>Source: Bank  of Sierra Leone</t>
  </si>
  <si>
    <t xml:space="preserve">         * = Revised</t>
  </si>
  <si>
    <t>Note:2002- to current Balance of payments data were compiled based on the 5th Manual Methodology and could not be compared to previous compilations which were based on the 4th Manual.</t>
  </si>
  <si>
    <t>TABLE 1: ANALYTICAL GLOBAL BALANCE OF PAYMENTS SUMMARY  2010-2012</t>
  </si>
  <si>
    <t xml:space="preserve">        (THOUSAND  DOLLARS)</t>
  </si>
  <si>
    <t>2.7   Royaltiesand Licenses Fees</t>
  </si>
  <si>
    <t>2.8   Other Business services</t>
  </si>
  <si>
    <t xml:space="preserve">     2.10.2Personal</t>
  </si>
  <si>
    <r>
      <t xml:space="preserve">2.11   Govt.Servicec </t>
    </r>
    <r>
      <rPr>
        <sz val="14"/>
        <rFont val="Times New Roman"/>
        <family val="1"/>
      </rPr>
      <t>(Not included elsewhere)</t>
    </r>
  </si>
  <si>
    <t>TABLE 1: ANALYTICAL GLOBAL BALANCE OF PAYMENTS SUMMARY  2010-2012 (Contd.)</t>
  </si>
  <si>
    <t>CAPITAL ITEMS AS RECORDED (A+B)</t>
  </si>
  <si>
    <t xml:space="preserve"> Total Financing</t>
  </si>
  <si>
    <t xml:space="preserve">         7. 1. 5 Other claims</t>
  </si>
  <si>
    <t xml:space="preserve">    7.3    Use of Fund credit and loans from the Fund</t>
  </si>
  <si>
    <t>Annual Average Exchange Rates</t>
  </si>
  <si>
    <t>Note:2002-to current Balance of payments data were compiled based on the 5th Manual Methodology and could not be compared to previous compilations which were based on the 4th Manual.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</si>
</sst>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_);_(* \(#,##0\);_(* &quot;-&quot;_);_(@_)"/>
    <numFmt numFmtId="167" formatCode="_(* #,##0.0_);_(* \(#,##0.0\);_(* &quot;-&quot;??_);_(@_)"/>
    <numFmt numFmtId="168" formatCode="_(* #,##0.00_);_(* \(#,##0.00\);_(* &quot;-&quot;??_);_(@_)"/>
    <numFmt numFmtId="169" formatCode="_-[$€]* #,##0.00_-;\-[$€]* #,##0.00_-;_-[$€]* &quot;-&quot;??_-;_-@_-"/>
  </numFmts>
  <fonts count="23">
    <font>
      <sz val="10"/>
      <name val="Arial"/>
    </font>
    <font>
      <sz val="10"/>
      <name val="Arial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i/>
      <sz val="12"/>
      <name val="Arial"/>
      <family val="2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/>
    <xf numFmtId="169" fontId="1" fillId="0" borderId="0" applyFont="0" applyFill="0" applyBorder="0" applyAlignment="0" applyProtection="0"/>
  </cellStyleXfs>
  <cellXfs count="3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5" fillId="0" borderId="2" xfId="0" applyFont="1" applyBorder="1"/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9" xfId="0" applyFont="1" applyBorder="1"/>
    <xf numFmtId="0" fontId="6" fillId="0" borderId="1" xfId="0" applyFont="1" applyBorder="1" applyAlignment="1">
      <alignment horizontal="center"/>
    </xf>
    <xf numFmtId="0" fontId="7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3" fillId="0" borderId="21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9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9" fillId="0" borderId="32" xfId="0" applyFont="1" applyBorder="1"/>
    <xf numFmtId="0" fontId="4" fillId="0" borderId="33" xfId="0" applyFont="1" applyBorder="1" applyAlignment="1">
      <alignment horizontal="center"/>
    </xf>
    <xf numFmtId="0" fontId="2" fillId="0" borderId="32" xfId="0" applyFont="1" applyBorder="1"/>
    <xf numFmtId="165" fontId="2" fillId="0" borderId="33" xfId="2" applyNumberFormat="1" applyFont="1" applyBorder="1"/>
    <xf numFmtId="165" fontId="2" fillId="0" borderId="32" xfId="2" applyNumberFormat="1" applyFont="1" applyBorder="1"/>
    <xf numFmtId="165" fontId="4" fillId="0" borderId="34" xfId="0" applyNumberFormat="1" applyFont="1" applyBorder="1"/>
    <xf numFmtId="165" fontId="2" fillId="0" borderId="32" xfId="0" applyNumberFormat="1" applyFont="1" applyBorder="1"/>
    <xf numFmtId="165" fontId="2" fillId="0" borderId="33" xfId="0" applyNumberFormat="1" applyFont="1" applyBorder="1"/>
    <xf numFmtId="165" fontId="2" fillId="0" borderId="34" xfId="0" applyNumberFormat="1" applyFont="1" applyBorder="1"/>
    <xf numFmtId="0" fontId="5" fillId="0" borderId="27" xfId="0" applyFont="1" applyBorder="1"/>
    <xf numFmtId="0" fontId="2" fillId="0" borderId="27" xfId="0" applyFont="1" applyBorder="1"/>
    <xf numFmtId="165" fontId="2" fillId="0" borderId="0" xfId="2" applyNumberFormat="1" applyFont="1" applyBorder="1"/>
    <xf numFmtId="165" fontId="2" fillId="0" borderId="0" xfId="0" applyNumberFormat="1" applyFont="1" applyBorder="1"/>
    <xf numFmtId="164" fontId="4" fillId="0" borderId="0" xfId="1" applyNumberFormat="1" applyFont="1" applyBorder="1"/>
    <xf numFmtId="165" fontId="2" fillId="0" borderId="27" xfId="0" applyNumberFormat="1" applyFont="1" applyBorder="1"/>
    <xf numFmtId="165" fontId="4" fillId="0" borderId="35" xfId="0" applyNumberFormat="1" applyFont="1" applyBorder="1"/>
    <xf numFmtId="165" fontId="2" fillId="0" borderId="35" xfId="0" applyNumberFormat="1" applyFont="1" applyBorder="1"/>
    <xf numFmtId="164" fontId="4" fillId="0" borderId="27" xfId="1" applyNumberFormat="1" applyFont="1" applyBorder="1"/>
    <xf numFmtId="166" fontId="4" fillId="0" borderId="0" xfId="0" applyNumberFormat="1" applyFont="1" applyBorder="1"/>
    <xf numFmtId="166" fontId="4" fillId="0" borderId="27" xfId="0" applyNumberFormat="1" applyFont="1" applyBorder="1"/>
    <xf numFmtId="0" fontId="2" fillId="0" borderId="27" xfId="0" applyFont="1" applyFill="1" applyBorder="1"/>
    <xf numFmtId="164" fontId="2" fillId="0" borderId="0" xfId="1" applyNumberFormat="1" applyFont="1" applyBorder="1"/>
    <xf numFmtId="165" fontId="2" fillId="0" borderId="27" xfId="2" applyNumberFormat="1" applyFont="1" applyBorder="1"/>
    <xf numFmtId="0" fontId="6" fillId="0" borderId="0" xfId="0" applyFont="1" applyBorder="1" applyAlignment="1">
      <alignment horizontal="center"/>
    </xf>
    <xf numFmtId="0" fontId="7" fillId="0" borderId="27" xfId="0" applyFont="1" applyFill="1" applyBorder="1"/>
    <xf numFmtId="165" fontId="7" fillId="0" borderId="0" xfId="2" applyNumberFormat="1" applyFont="1" applyBorder="1"/>
    <xf numFmtId="164" fontId="6" fillId="0" borderId="0" xfId="1" applyNumberFormat="1" applyFont="1" applyBorder="1"/>
    <xf numFmtId="165" fontId="7" fillId="0" borderId="27" xfId="2" applyNumberFormat="1" applyFont="1" applyBorder="1"/>
    <xf numFmtId="165" fontId="6" fillId="0" borderId="35" xfId="0" applyNumberFormat="1" applyFont="1" applyBorder="1"/>
    <xf numFmtId="165" fontId="7" fillId="0" borderId="35" xfId="2" applyNumberFormat="1" applyFont="1" applyBorder="1"/>
    <xf numFmtId="166" fontId="6" fillId="0" borderId="27" xfId="0" applyNumberFormat="1" applyFont="1" applyBorder="1"/>
    <xf numFmtId="166" fontId="6" fillId="0" borderId="0" xfId="0" applyNumberFormat="1" applyFont="1" applyBorder="1"/>
    <xf numFmtId="166" fontId="6" fillId="0" borderId="35" xfId="0" applyNumberFormat="1" applyFont="1" applyBorder="1"/>
    <xf numFmtId="165" fontId="6" fillId="0" borderId="27" xfId="0" applyNumberFormat="1" applyFont="1" applyBorder="1"/>
    <xf numFmtId="165" fontId="6" fillId="0" borderId="0" xfId="0" applyNumberFormat="1" applyFont="1" applyBorder="1"/>
    <xf numFmtId="43" fontId="6" fillId="0" borderId="0" xfId="1" applyFont="1" applyBorder="1"/>
    <xf numFmtId="166" fontId="4" fillId="0" borderId="35" xfId="0" applyNumberFormat="1" applyFont="1" applyBorder="1"/>
    <xf numFmtId="0" fontId="6" fillId="0" borderId="27" xfId="0" applyFont="1" applyBorder="1"/>
    <xf numFmtId="0" fontId="6" fillId="0" borderId="0" xfId="0" applyFont="1" applyBorder="1"/>
    <xf numFmtId="0" fontId="6" fillId="0" borderId="35" xfId="0" applyFont="1" applyBorder="1"/>
    <xf numFmtId="43" fontId="4" fillId="0" borderId="27" xfId="1" applyFont="1" applyBorder="1"/>
    <xf numFmtId="43" fontId="2" fillId="0" borderId="35" xfId="1" applyFont="1" applyBorder="1"/>
    <xf numFmtId="43" fontId="4" fillId="0" borderId="0" xfId="1" applyFont="1" applyBorder="1"/>
    <xf numFmtId="43" fontId="4" fillId="0" borderId="35" xfId="1" applyFont="1" applyBorder="1"/>
    <xf numFmtId="43" fontId="6" fillId="0" borderId="27" xfId="1" applyFont="1" applyBorder="1"/>
    <xf numFmtId="0" fontId="9" fillId="0" borderId="27" xfId="0" applyFont="1" applyBorder="1"/>
    <xf numFmtId="164" fontId="2" fillId="0" borderId="27" xfId="1" applyNumberFormat="1" applyFont="1" applyBorder="1"/>
    <xf numFmtId="0" fontId="7" fillId="0" borderId="27" xfId="0" applyFont="1" applyBorder="1"/>
    <xf numFmtId="164" fontId="6" fillId="0" borderId="27" xfId="1" applyNumberFormat="1" applyFont="1" applyBorder="1"/>
    <xf numFmtId="165" fontId="7" fillId="0" borderId="0" xfId="0" applyNumberFormat="1" applyFont="1" applyBorder="1"/>
    <xf numFmtId="164" fontId="6" fillId="0" borderId="35" xfId="1" applyNumberFormat="1" applyFont="1" applyBorder="1"/>
    <xf numFmtId="164" fontId="4" fillId="0" borderId="35" xfId="1" applyNumberFormat="1" applyFont="1" applyBorder="1"/>
    <xf numFmtId="165" fontId="2" fillId="0" borderId="35" xfId="2" applyNumberFormat="1" applyFont="1" applyFill="1" applyBorder="1"/>
    <xf numFmtId="165" fontId="2" fillId="0" borderId="35" xfId="2" applyNumberFormat="1" applyFont="1" applyBorder="1"/>
    <xf numFmtId="43" fontId="2" fillId="0" borderId="0" xfId="1" applyFont="1" applyBorder="1"/>
    <xf numFmtId="164" fontId="2" fillId="0" borderId="0" xfId="1" applyNumberFormat="1" applyFont="1" applyFill="1" applyBorder="1"/>
    <xf numFmtId="164" fontId="2" fillId="0" borderId="35" xfId="1" applyNumberFormat="1" applyFont="1" applyFill="1" applyBorder="1"/>
    <xf numFmtId="0" fontId="10" fillId="0" borderId="0" xfId="0" applyFont="1"/>
    <xf numFmtId="0" fontId="4" fillId="0" borderId="0" xfId="0" applyFont="1" applyBorder="1"/>
    <xf numFmtId="166" fontId="4" fillId="0" borderId="27" xfId="0" applyNumberFormat="1" applyFont="1" applyFill="1" applyBorder="1"/>
    <xf numFmtId="166" fontId="4" fillId="0" borderId="0" xfId="0" applyNumberFormat="1" applyFont="1" applyFill="1" applyBorder="1"/>
    <xf numFmtId="166" fontId="4" fillId="0" borderId="35" xfId="0" applyNumberFormat="1" applyFont="1" applyFill="1" applyBorder="1"/>
    <xf numFmtId="165" fontId="2" fillId="0" borderId="27" xfId="0" applyNumberFormat="1" applyFont="1" applyFill="1" applyBorder="1"/>
    <xf numFmtId="165" fontId="2" fillId="0" borderId="0" xfId="0" applyNumberFormat="1" applyFont="1" applyFill="1" applyBorder="1"/>
    <xf numFmtId="165" fontId="2" fillId="0" borderId="35" xfId="0" applyNumberFormat="1" applyFont="1" applyFill="1" applyBorder="1"/>
    <xf numFmtId="164" fontId="2" fillId="0" borderId="27" xfId="1" applyNumberFormat="1" applyFont="1" applyFill="1" applyBorder="1"/>
    <xf numFmtId="164" fontId="7" fillId="0" borderId="0" xfId="1" applyNumberFormat="1" applyFont="1" applyBorder="1"/>
    <xf numFmtId="165" fontId="7" fillId="0" borderId="27" xfId="2" applyNumberFormat="1" applyFont="1" applyFill="1" applyBorder="1"/>
    <xf numFmtId="165" fontId="7" fillId="0" borderId="0" xfId="2" applyNumberFormat="1" applyFont="1" applyFill="1" applyBorder="1"/>
    <xf numFmtId="165" fontId="7" fillId="0" borderId="35" xfId="2" applyNumberFormat="1" applyFont="1" applyFill="1" applyBorder="1"/>
    <xf numFmtId="164" fontId="6" fillId="0" borderId="27" xfId="1" applyNumberFormat="1" applyFont="1" applyFill="1" applyBorder="1"/>
    <xf numFmtId="164" fontId="6" fillId="0" borderId="0" xfId="1" applyNumberFormat="1" applyFont="1" applyFill="1" applyBorder="1"/>
    <xf numFmtId="164" fontId="6" fillId="0" borderId="35" xfId="1" applyNumberFormat="1" applyFont="1" applyFill="1" applyBorder="1"/>
    <xf numFmtId="0" fontId="5" fillId="0" borderId="36" xfId="0" applyFont="1" applyBorder="1"/>
    <xf numFmtId="0" fontId="6" fillId="0" borderId="37" xfId="0" applyFont="1" applyBorder="1" applyAlignment="1">
      <alignment horizontal="center"/>
    </xf>
    <xf numFmtId="0" fontId="7" fillId="0" borderId="36" xfId="0" applyFont="1" applyBorder="1"/>
    <xf numFmtId="165" fontId="7" fillId="0" borderId="37" xfId="2" applyNumberFormat="1" applyFont="1" applyBorder="1"/>
    <xf numFmtId="164" fontId="6" fillId="0" borderId="37" xfId="1" applyNumberFormat="1" applyFont="1" applyBorder="1"/>
    <xf numFmtId="164" fontId="7" fillId="0" borderId="37" xfId="1" applyNumberFormat="1" applyFont="1" applyBorder="1"/>
    <xf numFmtId="165" fontId="7" fillId="0" borderId="36" xfId="2" applyNumberFormat="1" applyFont="1" applyBorder="1"/>
    <xf numFmtId="165" fontId="6" fillId="0" borderId="37" xfId="2" applyNumberFormat="1" applyFont="1" applyBorder="1"/>
    <xf numFmtId="165" fontId="6" fillId="0" borderId="38" xfId="2" applyNumberFormat="1" applyFont="1" applyBorder="1"/>
    <xf numFmtId="165" fontId="7" fillId="0" borderId="36" xfId="2" applyNumberFormat="1" applyFont="1" applyFill="1" applyBorder="1"/>
    <xf numFmtId="165" fontId="7" fillId="0" borderId="37" xfId="2" applyNumberFormat="1" applyFont="1" applyFill="1" applyBorder="1"/>
    <xf numFmtId="165" fontId="7" fillId="0" borderId="38" xfId="2" applyNumberFormat="1" applyFont="1" applyFill="1" applyBorder="1"/>
    <xf numFmtId="165" fontId="7" fillId="0" borderId="38" xfId="2" applyNumberFormat="1" applyFont="1" applyBorder="1"/>
    <xf numFmtId="164" fontId="6" fillId="0" borderId="36" xfId="1" applyNumberFormat="1" applyFont="1" applyBorder="1"/>
    <xf numFmtId="166" fontId="6" fillId="0" borderId="37" xfId="0" applyNumberFormat="1" applyFont="1" applyBorder="1"/>
    <xf numFmtId="166" fontId="6" fillId="0" borderId="36" xfId="0" applyNumberFormat="1" applyFont="1" applyFill="1" applyBorder="1"/>
    <xf numFmtId="166" fontId="6" fillId="0" borderId="37" xfId="0" applyNumberFormat="1" applyFont="1" applyFill="1" applyBorder="1"/>
    <xf numFmtId="166" fontId="6" fillId="0" borderId="38" xfId="0" applyNumberFormat="1" applyFont="1" applyFill="1" applyBorder="1"/>
    <xf numFmtId="0" fontId="11" fillId="0" borderId="0" xfId="0" applyFont="1" applyBorder="1"/>
    <xf numFmtId="0" fontId="7" fillId="0" borderId="0" xfId="0" applyFont="1" applyBorder="1"/>
    <xf numFmtId="164" fontId="6" fillId="0" borderId="0" xfId="1" applyNumberFormat="1" applyFont="1"/>
    <xf numFmtId="165" fontId="7" fillId="0" borderId="25" xfId="2" applyNumberFormat="1" applyFont="1" applyBorder="1"/>
    <xf numFmtId="164" fontId="7" fillId="0" borderId="0" xfId="1" applyNumberFormat="1" applyFont="1"/>
    <xf numFmtId="0" fontId="6" fillId="0" borderId="0" xfId="0" applyFont="1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164" fontId="3" fillId="0" borderId="0" xfId="0" applyNumberFormat="1" applyFont="1"/>
    <xf numFmtId="0" fontId="11" fillId="0" borderId="26" xfId="0" applyFont="1" applyBorder="1"/>
    <xf numFmtId="0" fontId="6" fillId="0" borderId="0" xfId="0" applyFont="1" applyAlignment="1">
      <alignment horizontal="center"/>
    </xf>
    <xf numFmtId="165" fontId="11" fillId="0" borderId="0" xfId="0" applyNumberFormat="1" applyFont="1"/>
    <xf numFmtId="166" fontId="0" fillId="0" borderId="0" xfId="0" applyNumberFormat="1" applyFill="1" applyBorder="1"/>
    <xf numFmtId="166" fontId="0" fillId="0" borderId="0" xfId="0" applyNumberFormat="1"/>
    <xf numFmtId="164" fontId="7" fillId="0" borderId="26" xfId="1" applyNumberFormat="1" applyFont="1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65" fontId="7" fillId="0" borderId="1" xfId="2" applyNumberFormat="1" applyFont="1" applyBorder="1"/>
    <xf numFmtId="0" fontId="11" fillId="0" borderId="5" xfId="0" applyFont="1" applyBorder="1"/>
    <xf numFmtId="0" fontId="6" fillId="0" borderId="6" xfId="0" applyFont="1" applyBorder="1" applyAlignment="1">
      <alignment horizontal="center"/>
    </xf>
    <xf numFmtId="0" fontId="7" fillId="0" borderId="7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1" fillId="0" borderId="9" xfId="0" applyFont="1" applyBorder="1"/>
    <xf numFmtId="0" fontId="7" fillId="0" borderId="11" xfId="0" applyFont="1" applyBorder="1"/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3" xfId="0" applyFont="1" applyBorder="1"/>
    <xf numFmtId="0" fontId="3" fillId="0" borderId="32" xfId="0" applyFont="1" applyBorder="1"/>
    <xf numFmtId="0" fontId="2" fillId="0" borderId="34" xfId="0" applyFont="1" applyBorder="1"/>
    <xf numFmtId="0" fontId="2" fillId="0" borderId="33" xfId="0" applyFont="1" applyBorder="1" applyAlignment="1">
      <alignment horizontal="center"/>
    </xf>
    <xf numFmtId="165" fontId="4" fillId="0" borderId="32" xfId="0" applyNumberFormat="1" applyFont="1" applyBorder="1"/>
    <xf numFmtId="165" fontId="4" fillId="0" borderId="33" xfId="0" applyNumberFormat="1" applyFont="1" applyBorder="1"/>
    <xf numFmtId="165" fontId="2" fillId="0" borderId="32" xfId="0" applyNumberFormat="1" applyFont="1" applyFill="1" applyBorder="1"/>
    <xf numFmtId="165" fontId="2" fillId="0" borderId="33" xfId="0" applyNumberFormat="1" applyFont="1" applyFill="1" applyBorder="1"/>
    <xf numFmtId="165" fontId="2" fillId="0" borderId="34" xfId="0" applyNumberFormat="1" applyFont="1" applyFill="1" applyBorder="1"/>
    <xf numFmtId="0" fontId="3" fillId="0" borderId="27" xfId="0" applyFont="1" applyBorder="1"/>
    <xf numFmtId="0" fontId="7" fillId="0" borderId="35" xfId="0" applyFont="1" applyBorder="1"/>
    <xf numFmtId="43" fontId="6" fillId="0" borderId="35" xfId="1" applyFont="1" applyBorder="1"/>
    <xf numFmtId="0" fontId="2" fillId="0" borderId="35" xfId="0" applyFont="1" applyBorder="1"/>
    <xf numFmtId="0" fontId="7" fillId="0" borderId="35" xfId="0" applyFont="1" applyFill="1" applyBorder="1"/>
    <xf numFmtId="0" fontId="0" fillId="0" borderId="27" xfId="0" applyBorder="1"/>
    <xf numFmtId="0" fontId="0" fillId="0" borderId="0" xfId="0" applyBorder="1"/>
    <xf numFmtId="0" fontId="0" fillId="0" borderId="35" xfId="0" applyBorder="1"/>
    <xf numFmtId="0" fontId="3" fillId="0" borderId="27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35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27" xfId="2" applyNumberFormat="1" applyFont="1" applyFill="1" applyBorder="1"/>
    <xf numFmtId="165" fontId="2" fillId="0" borderId="0" xfId="2" applyNumberFormat="1" applyFont="1" applyFill="1" applyBorder="1"/>
    <xf numFmtId="165" fontId="4" fillId="0" borderId="35" xfId="0" applyNumberFormat="1" applyFont="1" applyFill="1" applyBorder="1"/>
    <xf numFmtId="0" fontId="10" fillId="0" borderId="27" xfId="0" applyFont="1" applyFill="1" applyBorder="1"/>
    <xf numFmtId="165" fontId="10" fillId="0" borderId="0" xfId="0" applyNumberFormat="1" applyFont="1" applyFill="1" applyBorder="1"/>
    <xf numFmtId="0" fontId="4" fillId="0" borderId="27" xfId="0" applyFont="1" applyFill="1" applyBorder="1"/>
    <xf numFmtId="0" fontId="4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0" fontId="10" fillId="0" borderId="0" xfId="0" applyFont="1" applyFill="1"/>
    <xf numFmtId="165" fontId="0" fillId="0" borderId="0" xfId="0" applyNumberFormat="1" applyFill="1" applyBorder="1"/>
    <xf numFmtId="0" fontId="10" fillId="0" borderId="27" xfId="0" applyFont="1" applyBorder="1"/>
    <xf numFmtId="0" fontId="4" fillId="0" borderId="27" xfId="0" applyFont="1" applyBorder="1"/>
    <xf numFmtId="165" fontId="4" fillId="0" borderId="0" xfId="0" applyNumberFormat="1" applyFont="1" applyBorder="1"/>
    <xf numFmtId="0" fontId="10" fillId="0" borderId="0" xfId="0" applyFont="1" applyBorder="1"/>
    <xf numFmtId="167" fontId="4" fillId="0" borderId="35" xfId="2" applyNumberFormat="1" applyFont="1" applyBorder="1"/>
    <xf numFmtId="0" fontId="11" fillId="0" borderId="27" xfId="0" applyFont="1" applyBorder="1"/>
    <xf numFmtId="167" fontId="6" fillId="0" borderId="35" xfId="2" applyNumberFormat="1" applyFont="1" applyBorder="1"/>
    <xf numFmtId="165" fontId="6" fillId="0" borderId="35" xfId="2" applyNumberFormat="1" applyFont="1" applyBorder="1"/>
    <xf numFmtId="165" fontId="4" fillId="0" borderId="35" xfId="2" applyNumberFormat="1" applyFont="1" applyBorder="1"/>
    <xf numFmtId="165" fontId="4" fillId="0" borderId="0" xfId="2" applyNumberFormat="1" applyFont="1" applyBorder="1"/>
    <xf numFmtId="165" fontId="4" fillId="0" borderId="36" xfId="2" applyNumberFormat="1" applyFont="1" applyBorder="1"/>
    <xf numFmtId="165" fontId="4" fillId="0" borderId="37" xfId="2" applyNumberFormat="1" applyFont="1" applyBorder="1"/>
    <xf numFmtId="165" fontId="4" fillId="0" borderId="38" xfId="2" applyNumberFormat="1" applyFont="1" applyBorder="1"/>
    <xf numFmtId="165" fontId="2" fillId="0" borderId="38" xfId="2" applyNumberFormat="1" applyFont="1" applyBorder="1"/>
    <xf numFmtId="165" fontId="2" fillId="0" borderId="36" xfId="2" applyNumberFormat="1" applyFont="1" applyBorder="1"/>
    <xf numFmtId="165" fontId="2" fillId="0" borderId="37" xfId="2" applyNumberFormat="1" applyFont="1" applyBorder="1"/>
    <xf numFmtId="165" fontId="2" fillId="0" borderId="38" xfId="0" applyNumberFormat="1" applyFont="1" applyBorder="1"/>
    <xf numFmtId="0" fontId="7" fillId="0" borderId="0" xfId="3" applyFont="1" applyBorder="1" applyAlignment="1">
      <alignment horizontal="left"/>
    </xf>
    <xf numFmtId="0" fontId="2" fillId="0" borderId="0" xfId="0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43" fontId="14" fillId="0" borderId="0" xfId="1" applyFont="1"/>
    <xf numFmtId="168" fontId="15" fillId="0" borderId="0" xfId="2" applyNumberFormat="1" applyFont="1" applyBorder="1"/>
    <xf numFmtId="168" fontId="0" fillId="0" borderId="0" xfId="0" applyNumberFormat="1"/>
    <xf numFmtId="168" fontId="2" fillId="0" borderId="0" xfId="2" applyNumberFormat="1" applyFont="1" applyFill="1" applyBorder="1"/>
    <xf numFmtId="0" fontId="16" fillId="0" borderId="0" xfId="0" applyFont="1"/>
    <xf numFmtId="165" fontId="2" fillId="0" borderId="0" xfId="2" applyNumberFormat="1" applyFont="1"/>
    <xf numFmtId="165" fontId="0" fillId="0" borderId="0" xfId="0" applyNumberFormat="1" applyBorder="1"/>
    <xf numFmtId="168" fontId="11" fillId="0" borderId="0" xfId="0" applyNumberFormat="1" applyFont="1"/>
    <xf numFmtId="0" fontId="11" fillId="0" borderId="2" xfId="0" applyFont="1" applyBorder="1"/>
    <xf numFmtId="0" fontId="6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2" xfId="0" applyNumberFormat="1" applyFont="1" applyBorder="1"/>
    <xf numFmtId="165" fontId="4" fillId="0" borderId="33" xfId="0" applyNumberFormat="1" applyFont="1" applyBorder="1" applyAlignment="1">
      <alignment horizontal="center"/>
    </xf>
    <xf numFmtId="165" fontId="2" fillId="0" borderId="32" xfId="2" applyNumberFormat="1" applyFont="1" applyFill="1" applyBorder="1"/>
    <xf numFmtId="165" fontId="2" fillId="0" borderId="33" xfId="2" applyNumberFormat="1" applyFont="1" applyFill="1" applyBorder="1"/>
    <xf numFmtId="165" fontId="2" fillId="0" borderId="34" xfId="2" applyNumberFormat="1" applyFont="1" applyFill="1" applyBorder="1"/>
    <xf numFmtId="165" fontId="4" fillId="0" borderId="27" xfId="2" applyNumberFormat="1" applyFont="1" applyBorder="1"/>
    <xf numFmtId="165" fontId="4" fillId="0" borderId="32" xfId="2" applyNumberFormat="1" applyFont="1" applyBorder="1"/>
    <xf numFmtId="165" fontId="4" fillId="0" borderId="33" xfId="2" applyNumberFormat="1" applyFont="1" applyBorder="1"/>
    <xf numFmtId="165" fontId="4" fillId="0" borderId="34" xfId="2" applyNumberFormat="1" applyFont="1" applyBorder="1"/>
    <xf numFmtId="165" fontId="11" fillId="0" borderId="27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165" fontId="2" fillId="0" borderId="0" xfId="1" applyNumberFormat="1" applyFont="1" applyBorder="1"/>
    <xf numFmtId="165" fontId="6" fillId="0" borderId="27" xfId="2" applyNumberFormat="1" applyFont="1" applyBorder="1"/>
    <xf numFmtId="165" fontId="6" fillId="0" borderId="0" xfId="2" applyNumberFormat="1" applyFont="1" applyBorder="1"/>
    <xf numFmtId="165" fontId="6" fillId="0" borderId="0" xfId="0" applyNumberFormat="1" applyFont="1" applyBorder="1" applyAlignment="1">
      <alignment horizontal="center"/>
    </xf>
    <xf numFmtId="165" fontId="7" fillId="0" borderId="27" xfId="0" applyNumberFormat="1" applyFont="1" applyFill="1" applyBorder="1"/>
    <xf numFmtId="165" fontId="6" fillId="0" borderId="0" xfId="1" applyNumberFormat="1" applyFont="1" applyBorder="1"/>
    <xf numFmtId="165" fontId="3" fillId="0" borderId="27" xfId="0" applyNumberFormat="1" applyFont="1" applyBorder="1"/>
    <xf numFmtId="165" fontId="7" fillId="0" borderId="27" xfId="0" applyNumberFormat="1" applyFont="1" applyBorder="1"/>
    <xf numFmtId="165" fontId="10" fillId="0" borderId="0" xfId="0" applyNumberFormat="1" applyFont="1" applyBorder="1"/>
    <xf numFmtId="165" fontId="7" fillId="0" borderId="0" xfId="1" applyNumberFormat="1" applyFont="1" applyBorder="1"/>
    <xf numFmtId="165" fontId="11" fillId="0" borderId="36" xfId="0" applyNumberFormat="1" applyFont="1" applyBorder="1"/>
    <xf numFmtId="165" fontId="6" fillId="0" borderId="37" xfId="0" applyNumberFormat="1" applyFont="1" applyBorder="1" applyAlignment="1">
      <alignment horizontal="center"/>
    </xf>
    <xf numFmtId="165" fontId="7" fillId="0" borderId="36" xfId="0" applyNumberFormat="1" applyFont="1" applyBorder="1"/>
    <xf numFmtId="165" fontId="6" fillId="0" borderId="37" xfId="1" applyNumberFormat="1" applyFont="1" applyBorder="1"/>
    <xf numFmtId="165" fontId="7" fillId="0" borderId="37" xfId="1" applyNumberFormat="1" applyFont="1" applyBorder="1"/>
    <xf numFmtId="165" fontId="6" fillId="0" borderId="36" xfId="2" applyNumberFormat="1" applyFont="1" applyBorder="1"/>
    <xf numFmtId="165" fontId="11" fillId="0" borderId="0" xfId="0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8" fontId="6" fillId="0" borderId="0" xfId="0" applyNumberFormat="1" applyFont="1"/>
    <xf numFmtId="165" fontId="7" fillId="0" borderId="0" xfId="0" applyNumberFormat="1" applyFont="1" applyFill="1" applyBorder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/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1" fillId="0" borderId="32" xfId="0" applyNumberFormat="1" applyFont="1" applyBorder="1"/>
    <xf numFmtId="165" fontId="6" fillId="0" borderId="33" xfId="0" applyNumberFormat="1" applyFont="1" applyBorder="1" applyAlignment="1">
      <alignment horizontal="center"/>
    </xf>
    <xf numFmtId="165" fontId="7" fillId="0" borderId="34" xfId="0" applyNumberFormat="1" applyFont="1" applyBorder="1"/>
    <xf numFmtId="165" fontId="2" fillId="0" borderId="0" xfId="0" applyNumberFormat="1" applyFont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11" fillId="0" borderId="12" xfId="0" applyNumberFormat="1" applyFont="1" applyBorder="1"/>
    <xf numFmtId="165" fontId="6" fillId="0" borderId="1" xfId="0" applyNumberFormat="1" applyFont="1" applyBorder="1" applyAlignment="1">
      <alignment horizontal="center"/>
    </xf>
    <xf numFmtId="165" fontId="7" fillId="0" borderId="47" xfId="0" applyNumberFormat="1" applyFont="1" applyBorder="1"/>
    <xf numFmtId="165" fontId="2" fillId="0" borderId="11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49" xfId="0" applyNumberFormat="1" applyFont="1" applyFill="1" applyBorder="1" applyAlignment="1">
      <alignment horizontal="center"/>
    </xf>
    <xf numFmtId="165" fontId="2" fillId="0" borderId="50" xfId="0" applyNumberFormat="1" applyFont="1" applyFill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165" fontId="2" fillId="0" borderId="51" xfId="0" applyNumberFormat="1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 horizontal="center"/>
    </xf>
    <xf numFmtId="165" fontId="2" fillId="0" borderId="41" xfId="0" applyNumberFormat="1" applyFont="1" applyFill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27" xfId="0" applyNumberFormat="1" applyFont="1" applyBorder="1"/>
    <xf numFmtId="165" fontId="4" fillId="0" borderId="37" xfId="0" applyNumberFormat="1" applyFont="1" applyBorder="1" applyAlignment="1">
      <alignment horizontal="left"/>
    </xf>
    <xf numFmtId="165" fontId="2" fillId="0" borderId="36" xfId="2" applyNumberFormat="1" applyFont="1" applyFill="1" applyBorder="1"/>
    <xf numFmtId="165" fontId="2" fillId="0" borderId="37" xfId="2" applyNumberFormat="1" applyFont="1" applyFill="1" applyBorder="1"/>
    <xf numFmtId="165" fontId="2" fillId="0" borderId="38" xfId="2" applyNumberFormat="1" applyFont="1" applyFill="1" applyBorder="1"/>
    <xf numFmtId="0" fontId="21" fillId="0" borderId="0" xfId="0" applyFont="1"/>
    <xf numFmtId="168" fontId="15" fillId="0" borderId="0" xfId="2" applyFont="1" applyBorder="1"/>
    <xf numFmtId="168" fontId="2" fillId="0" borderId="0" xfId="2" applyNumberFormat="1" applyFont="1" applyBorder="1"/>
    <xf numFmtId="168" fontId="4" fillId="0" borderId="0" xfId="2" applyNumberFormat="1" applyFont="1" applyBorder="1"/>
    <xf numFmtId="168" fontId="22" fillId="0" borderId="0" xfId="0" applyNumberFormat="1" applyFont="1"/>
  </cellXfs>
  <cellStyles count="5">
    <cellStyle name="Comma" xfId="1" builtinId="3"/>
    <cellStyle name="Comma_GLOBAL BOP1999" xfId="2"/>
    <cellStyle name="Euro" xfId="4"/>
    <cellStyle name="Normal" xfId="0" builtinId="0"/>
    <cellStyle name="Normal_BOP Phampl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lhqstg1\DEPT\Research\BOPBUP_30%20August_2012\Balance%20of%20Payments(1)\BOP%20&amp;%20IIP%20Pamphlets\BOP%20Pamphlet%20&amp;%20IIP%202012\Bop%20Pamphlet%202010-20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 Goods T3"/>
      <sheetName val="TT INCOME T5"/>
      <sheetName val="TT current T6 &amp; TT capital T7"/>
      <sheetName val="TT  Services T4"/>
      <sheetName val="TT Financial Acc T8a"/>
      <sheetName val="TT Financial Acc Dollar T8b"/>
      <sheetName val="Global BOP2010-2012 Leone T2"/>
      <sheetName val="Global BOP2010-2012 Dollar T1"/>
      <sheetName val="Sheet1"/>
    </sheetNames>
    <sheetDataSet>
      <sheetData sheetId="0">
        <row r="6">
          <cell r="F6">
            <v>416200400.41000003</v>
          </cell>
          <cell r="G6">
            <v>-741007639.85600007</v>
          </cell>
          <cell r="H6">
            <v>-324807239.44600004</v>
          </cell>
          <cell r="I6">
            <v>530617908.15919566</v>
          </cell>
          <cell r="J6">
            <v>-1045067124.7153468</v>
          </cell>
          <cell r="K6">
            <v>-514449216.55615115</v>
          </cell>
          <cell r="L6">
            <v>775657735.7715919</v>
          </cell>
          <cell r="M6">
            <v>-1040179839.072</v>
          </cell>
          <cell r="N6">
            <v>-264522103.30040821</v>
          </cell>
          <cell r="O6">
            <v>862346158.51233327</v>
          </cell>
          <cell r="P6">
            <v>-1180480974.7807999</v>
          </cell>
          <cell r="Q6">
            <v>-318134816.26846653</v>
          </cell>
          <cell r="R6">
            <v>815532497.37949991</v>
          </cell>
          <cell r="S6">
            <v>-1404924805.7679999</v>
          </cell>
          <cell r="T6">
            <v>-589392308.38849998</v>
          </cell>
          <cell r="U6">
            <v>915388359.30689418</v>
          </cell>
          <cell r="V6">
            <v>-2090654456.0495172</v>
          </cell>
          <cell r="W6">
            <v>-1175266096.7426229</v>
          </cell>
        </row>
        <row r="7">
          <cell r="C7">
            <v>260129473</v>
          </cell>
          <cell r="D7">
            <v>-729496285.75999999</v>
          </cell>
        </row>
      </sheetData>
      <sheetData sheetId="1">
        <row r="6">
          <cell r="C6">
            <v>275285</v>
          </cell>
          <cell r="D6">
            <v>-5143506.0599999996</v>
          </cell>
          <cell r="F6">
            <v>200000</v>
          </cell>
          <cell r="G6">
            <v>-5899639.2000000002</v>
          </cell>
          <cell r="H6">
            <v>-5699639.2000000002</v>
          </cell>
          <cell r="I6">
            <v>250000</v>
          </cell>
          <cell r="J6">
            <v>-6544921.3500000006</v>
          </cell>
          <cell r="K6">
            <v>-6294921.3500000006</v>
          </cell>
          <cell r="L6">
            <v>10504524.387675</v>
          </cell>
          <cell r="M6">
            <v>-4904922.96</v>
          </cell>
          <cell r="N6">
            <v>5599601.4276750013</v>
          </cell>
          <cell r="O6">
            <v>6383087</v>
          </cell>
          <cell r="P6">
            <v>-9494700.9800000004</v>
          </cell>
          <cell r="Q6">
            <v>-3111613.98</v>
          </cell>
          <cell r="R6">
            <v>7007211.3445450682</v>
          </cell>
          <cell r="S6">
            <v>-3988711.8</v>
          </cell>
          <cell r="T6">
            <v>3018499.5445450684</v>
          </cell>
          <cell r="U6">
            <v>10929912.199999999</v>
          </cell>
          <cell r="V6">
            <v>-6042137.641500162</v>
          </cell>
          <cell r="W6">
            <v>4887774.5584998373</v>
          </cell>
        </row>
        <row r="9">
          <cell r="C9">
            <v>0</v>
          </cell>
          <cell r="D9">
            <v>-23367150.75</v>
          </cell>
          <cell r="F9">
            <v>0</v>
          </cell>
          <cell r="G9">
            <v>-87445206.700000003</v>
          </cell>
          <cell r="H9">
            <v>-87445206.700000003</v>
          </cell>
          <cell r="I9">
            <v>0</v>
          </cell>
          <cell r="J9">
            <v>-119054535</v>
          </cell>
          <cell r="K9">
            <v>-119054535</v>
          </cell>
          <cell r="L9">
            <v>3971202</v>
          </cell>
          <cell r="M9">
            <v>-80816196.653999999</v>
          </cell>
          <cell r="N9">
            <v>-76844994.653999999</v>
          </cell>
          <cell r="O9">
            <v>92007000</v>
          </cell>
          <cell r="P9">
            <v>-363684738.83200002</v>
          </cell>
          <cell r="Q9">
            <v>-271677738.83200002</v>
          </cell>
          <cell r="R9">
            <v>18401400</v>
          </cell>
          <cell r="S9">
            <v>-226651395.16</v>
          </cell>
          <cell r="T9">
            <v>-208249995.16</v>
          </cell>
          <cell r="U9">
            <v>11040840</v>
          </cell>
          <cell r="V9">
            <v>-132105277.854</v>
          </cell>
          <cell r="W9">
            <v>-121064437.854</v>
          </cell>
        </row>
        <row r="14">
          <cell r="C14">
            <v>1175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31">
          <cell r="C31">
            <v>3666518</v>
          </cell>
          <cell r="D31">
            <v>-11898616.180600001</v>
          </cell>
          <cell r="F31">
            <v>10852148.58</v>
          </cell>
          <cell r="G31">
            <v>-98776563.700000003</v>
          </cell>
          <cell r="H31">
            <v>-87924415.120000005</v>
          </cell>
          <cell r="I31">
            <v>15307932</v>
          </cell>
          <cell r="J31">
            <v>-37071516</v>
          </cell>
          <cell r="K31">
            <v>-21763584</v>
          </cell>
          <cell r="L31">
            <v>22062649</v>
          </cell>
          <cell r="M31">
            <v>-68286945</v>
          </cell>
          <cell r="N31">
            <v>-46224296</v>
          </cell>
          <cell r="O31">
            <v>30936076</v>
          </cell>
          <cell r="P31">
            <v>-67428433</v>
          </cell>
          <cell r="Q31">
            <v>-36492357</v>
          </cell>
          <cell r="R31">
            <v>27226844.850000001</v>
          </cell>
          <cell r="S31">
            <v>-44949827.700000003</v>
          </cell>
          <cell r="T31">
            <v>-17722982.850000001</v>
          </cell>
          <cell r="U31">
            <v>16132430.138044473</v>
          </cell>
          <cell r="V31">
            <v>-20754402</v>
          </cell>
          <cell r="W31">
            <v>-4621971.8619555272</v>
          </cell>
        </row>
      </sheetData>
      <sheetData sheetId="2">
        <row r="5">
          <cell r="C5">
            <v>151405080.99900001</v>
          </cell>
          <cell r="D5">
            <v>-6917886</v>
          </cell>
          <cell r="F5">
            <v>215237000</v>
          </cell>
          <cell r="G5">
            <v>-3998924</v>
          </cell>
          <cell r="H5">
            <v>211238076</v>
          </cell>
          <cell r="I5">
            <v>250731902</v>
          </cell>
          <cell r="J5">
            <v>-1572452</v>
          </cell>
          <cell r="K5">
            <v>249159450</v>
          </cell>
          <cell r="L5">
            <v>135497295.69992501</v>
          </cell>
          <cell r="M5">
            <v>-1446189</v>
          </cell>
          <cell r="N5">
            <v>134051106.69992501</v>
          </cell>
          <cell r="O5">
            <v>177184443.54988751</v>
          </cell>
          <cell r="P5">
            <v>-1559400</v>
          </cell>
          <cell r="Q5">
            <v>175625043.54988751</v>
          </cell>
          <cell r="R5">
            <v>233129800</v>
          </cell>
          <cell r="S5">
            <v>-1620089</v>
          </cell>
          <cell r="T5">
            <v>231509711</v>
          </cell>
          <cell r="U5">
            <v>344848753.41128719</v>
          </cell>
          <cell r="V5">
            <v>-213976207.5189338</v>
          </cell>
          <cell r="W5">
            <v>130872545.89235339</v>
          </cell>
        </row>
        <row r="11">
          <cell r="C11">
            <v>242124889.54919499</v>
          </cell>
          <cell r="D11">
            <v>-4782634.5423746388</v>
          </cell>
          <cell r="F11">
            <v>114215158.38</v>
          </cell>
          <cell r="G11">
            <v>-3687474.3415886513</v>
          </cell>
          <cell r="H11">
            <v>110527684.03841135</v>
          </cell>
          <cell r="I11">
            <v>151621434.96859199</v>
          </cell>
          <cell r="J11">
            <v>-4255726.8059293516</v>
          </cell>
          <cell r="K11">
            <v>147365708.16266263</v>
          </cell>
          <cell r="L11">
            <v>108024771.08583599</v>
          </cell>
          <cell r="M11">
            <v>-13106750.988195423</v>
          </cell>
          <cell r="N11">
            <v>94918020.097640574</v>
          </cell>
          <cell r="O11">
            <v>139663640.49464723</v>
          </cell>
          <cell r="P11">
            <v>-6681310.5886957981</v>
          </cell>
          <cell r="Q11">
            <v>132982329.90595144</v>
          </cell>
          <cell r="R11">
            <v>119981389.808541</v>
          </cell>
          <cell r="S11">
            <v>-20417028.349062197</v>
          </cell>
          <cell r="T11">
            <v>99564361.459478796</v>
          </cell>
          <cell r="U11">
            <v>183005860.6172328</v>
          </cell>
          <cell r="V11">
            <v>-9199729.3840018995</v>
          </cell>
          <cell r="W11">
            <v>173806131.23323092</v>
          </cell>
        </row>
        <row r="22">
          <cell r="C22">
            <v>163616371</v>
          </cell>
          <cell r="D22">
            <v>0</v>
          </cell>
          <cell r="F22">
            <v>214158821</v>
          </cell>
          <cell r="G22">
            <v>0</v>
          </cell>
          <cell r="H22">
            <v>214158821</v>
          </cell>
          <cell r="I22">
            <v>190965948</v>
          </cell>
          <cell r="J22">
            <v>0</v>
          </cell>
          <cell r="K22">
            <v>190965948</v>
          </cell>
          <cell r="L22">
            <v>766807077.39999998</v>
          </cell>
          <cell r="M22">
            <v>0</v>
          </cell>
          <cell r="N22">
            <v>766807077.39999998</v>
          </cell>
          <cell r="O22">
            <v>1889934493</v>
          </cell>
          <cell r="P22">
            <v>0</v>
          </cell>
          <cell r="Q22">
            <v>1889934493</v>
          </cell>
          <cell r="R22">
            <v>173760449.59999999</v>
          </cell>
          <cell r="S22">
            <v>0</v>
          </cell>
          <cell r="T22">
            <v>173760449.59999999</v>
          </cell>
          <cell r="U22">
            <v>451265182.7430498</v>
          </cell>
          <cell r="V22">
            <v>0</v>
          </cell>
          <cell r="W22">
            <v>451265182.7430498</v>
          </cell>
        </row>
        <row r="25">
          <cell r="C25">
            <v>3040808</v>
          </cell>
          <cell r="D25">
            <v>0</v>
          </cell>
          <cell r="F25">
            <v>5534234.4100000001</v>
          </cell>
          <cell r="G25">
            <v>0</v>
          </cell>
          <cell r="H25">
            <v>5534234.4100000001</v>
          </cell>
          <cell r="I25">
            <v>4983841</v>
          </cell>
          <cell r="J25">
            <v>0</v>
          </cell>
          <cell r="K25">
            <v>4983841</v>
          </cell>
          <cell r="L25">
            <v>395327</v>
          </cell>
          <cell r="M25">
            <v>0</v>
          </cell>
          <cell r="N25">
            <v>395327</v>
          </cell>
          <cell r="O25">
            <v>3246721</v>
          </cell>
          <cell r="P25">
            <v>0</v>
          </cell>
          <cell r="Q25">
            <v>3246721</v>
          </cell>
          <cell r="R25">
            <v>24161569.847538032</v>
          </cell>
          <cell r="S25">
            <v>0</v>
          </cell>
          <cell r="T25">
            <v>24161569.847538032</v>
          </cell>
          <cell r="U25">
            <v>56362531.162117869</v>
          </cell>
          <cell r="V25">
            <v>0</v>
          </cell>
          <cell r="W25">
            <v>56362531.162117869</v>
          </cell>
        </row>
      </sheetData>
      <sheetData sheetId="3">
        <row r="9">
          <cell r="C9">
            <v>-82897305.200000003</v>
          </cell>
          <cell r="F9">
            <v>-84205413.620000005</v>
          </cell>
          <cell r="G9">
            <v>-84205413.620000005</v>
          </cell>
          <cell r="H9">
            <v>27848396</v>
          </cell>
          <cell r="I9">
            <v>-118757627.80856214</v>
          </cell>
          <cell r="J9">
            <v>-90909231.808562145</v>
          </cell>
          <cell r="K9">
            <v>28444597</v>
          </cell>
          <cell r="L9">
            <v>-118202254.44000001</v>
          </cell>
          <cell r="M9">
            <v>-89757657.440000013</v>
          </cell>
          <cell r="N9">
            <v>30639115</v>
          </cell>
          <cell r="O9">
            <v>-134145565.31599998</v>
          </cell>
          <cell r="P9">
            <v>-103506450.31599998</v>
          </cell>
          <cell r="Q9">
            <v>39006361</v>
          </cell>
          <cell r="R9">
            <v>-159650546.10999998</v>
          </cell>
          <cell r="S9">
            <v>-120644185.10999998</v>
          </cell>
          <cell r="T9">
            <v>51647892</v>
          </cell>
          <cell r="U9">
            <v>-237574370.00562698</v>
          </cell>
          <cell r="V9">
            <v>-185926478.00562698</v>
          </cell>
        </row>
        <row r="13">
          <cell r="B13">
            <v>7108388</v>
          </cell>
          <cell r="C13">
            <v>-1878426</v>
          </cell>
          <cell r="E13">
            <v>3880000</v>
          </cell>
          <cell r="F13">
            <v>-775000</v>
          </cell>
          <cell r="G13">
            <v>3105000</v>
          </cell>
          <cell r="H13">
            <v>5688000</v>
          </cell>
          <cell r="I13">
            <v>-4574183.4787881998</v>
          </cell>
          <cell r="J13">
            <v>1113816.5212118002</v>
          </cell>
          <cell r="K13">
            <v>11789915</v>
          </cell>
          <cell r="L13">
            <v>-12113847.059040001</v>
          </cell>
          <cell r="M13">
            <v>-323932.05904000066</v>
          </cell>
          <cell r="N13">
            <v>16046156</v>
          </cell>
          <cell r="O13">
            <v>-11041056</v>
          </cell>
          <cell r="P13">
            <v>5005100</v>
          </cell>
          <cell r="Q13">
            <v>18211924.919999998</v>
          </cell>
          <cell r="R13">
            <v>-5230192.37</v>
          </cell>
          <cell r="S13">
            <v>12981732.549999997</v>
          </cell>
          <cell r="T13">
            <v>21170610.66</v>
          </cell>
          <cell r="U13">
            <v>-44516751.648649998</v>
          </cell>
          <cell r="V13">
            <v>-23346140.988649998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1621350</v>
          </cell>
          <cell r="O17">
            <v>0</v>
          </cell>
          <cell r="P17">
            <v>1621350</v>
          </cell>
          <cell r="Q17">
            <v>2881180.66</v>
          </cell>
          <cell r="R17">
            <v>0</v>
          </cell>
          <cell r="S17">
            <v>2881180.66</v>
          </cell>
          <cell r="T17">
            <v>7143795.7589999996</v>
          </cell>
          <cell r="U17">
            <v>0</v>
          </cell>
          <cell r="V17">
            <v>7143795.7589999996</v>
          </cell>
        </row>
        <row r="21">
          <cell r="E21">
            <v>157205287.00999999</v>
          </cell>
          <cell r="F21">
            <v>-80449371.560000002</v>
          </cell>
          <cell r="G21">
            <v>76755915.450000003</v>
          </cell>
          <cell r="H21">
            <v>185040097</v>
          </cell>
          <cell r="I21">
            <v>-93124763.300665841</v>
          </cell>
          <cell r="J21">
            <v>91915333.699334159</v>
          </cell>
          <cell r="K21">
            <v>68132238.157549992</v>
          </cell>
          <cell r="L21">
            <v>-36911804.895093501</v>
          </cell>
          <cell r="M21">
            <v>31220433.262456495</v>
          </cell>
          <cell r="N21">
            <v>66175854.726525009</v>
          </cell>
          <cell r="O21">
            <v>-42500031.854306251</v>
          </cell>
          <cell r="P21">
            <v>23675822.872218754</v>
          </cell>
          <cell r="Q21">
            <v>100659557.70935</v>
          </cell>
          <cell r="R21">
            <v>-72391913.103166252</v>
          </cell>
          <cell r="S21">
            <v>28267644.606183749</v>
          </cell>
        </row>
        <row r="22">
          <cell r="B22">
            <v>76053000</v>
          </cell>
          <cell r="C22">
            <v>-41187100</v>
          </cell>
          <cell r="E22">
            <v>52795136.450000003</v>
          </cell>
          <cell r="F22">
            <v>-27176117.68</v>
          </cell>
          <cell r="G22">
            <v>25619018.770000003</v>
          </cell>
          <cell r="H22">
            <v>63108646</v>
          </cell>
          <cell r="I22">
            <v>-31098530.659518443</v>
          </cell>
          <cell r="J22">
            <v>32010115.340481557</v>
          </cell>
          <cell r="K22">
            <v>30854009.136299994</v>
          </cell>
          <cell r="L22">
            <v>-24025062.163442697</v>
          </cell>
          <cell r="M22">
            <v>6828946.9728572965</v>
          </cell>
          <cell r="N22">
            <v>28939018.809525006</v>
          </cell>
          <cell r="O22">
            <v>-20065955.283356253</v>
          </cell>
          <cell r="P22">
            <v>8873063.5261687525</v>
          </cell>
          <cell r="Q22">
            <v>31336732.306350004</v>
          </cell>
          <cell r="R22">
            <v>-28958274.171816248</v>
          </cell>
          <cell r="S22">
            <v>2378458.1345337555</v>
          </cell>
          <cell r="T22">
            <v>32091645.296250004</v>
          </cell>
          <cell r="U22">
            <v>-23019294.221140105</v>
          </cell>
          <cell r="V22">
            <v>9072351.075109899</v>
          </cell>
        </row>
        <row r="25">
          <cell r="B25">
            <v>64645050</v>
          </cell>
          <cell r="C25">
            <v>-46058199</v>
          </cell>
          <cell r="E25">
            <v>104410150.56</v>
          </cell>
          <cell r="F25">
            <v>-53273253.880000003</v>
          </cell>
          <cell r="G25">
            <v>51136896.68</v>
          </cell>
          <cell r="H25">
            <v>121931451</v>
          </cell>
          <cell r="I25">
            <v>-62026232.641147397</v>
          </cell>
          <cell r="J25">
            <v>59905218.358852603</v>
          </cell>
          <cell r="K25">
            <v>37278229.021250002</v>
          </cell>
          <cell r="L25">
            <v>-12886742.731650801</v>
          </cell>
          <cell r="M25">
            <v>24391486.289599199</v>
          </cell>
          <cell r="N25">
            <v>37236835.917000003</v>
          </cell>
          <cell r="O25">
            <v>-22434076.570950001</v>
          </cell>
          <cell r="P25">
            <v>14802759.346050002</v>
          </cell>
          <cell r="Q25">
            <v>69322825.402999997</v>
          </cell>
          <cell r="R25">
            <v>-43433638.931350008</v>
          </cell>
          <cell r="S25">
            <v>25889186.471649993</v>
          </cell>
          <cell r="T25">
            <v>53738983.548749998</v>
          </cell>
          <cell r="U25">
            <v>-21669664.58791158</v>
          </cell>
          <cell r="V25">
            <v>32069318.960838422</v>
          </cell>
        </row>
        <row r="29">
          <cell r="B29">
            <v>6939842.5800000001</v>
          </cell>
          <cell r="C29">
            <v>-10612074.29386</v>
          </cell>
          <cell r="E29">
            <v>367818.8</v>
          </cell>
          <cell r="F29">
            <v>-22290844.300000001</v>
          </cell>
          <cell r="G29">
            <v>-21923025.5</v>
          </cell>
          <cell r="H29">
            <v>224106.119351</v>
          </cell>
          <cell r="I29">
            <v>-753042.77980010002</v>
          </cell>
          <cell r="J29">
            <v>-528936.66044909996</v>
          </cell>
          <cell r="K29">
            <v>2160310.25</v>
          </cell>
          <cell r="L29">
            <v>-12615537</v>
          </cell>
          <cell r="M29">
            <v>-10455226.75</v>
          </cell>
          <cell r="N29">
            <v>296168</v>
          </cell>
          <cell r="O29">
            <v>-15484766</v>
          </cell>
          <cell r="P29">
            <v>-15188598</v>
          </cell>
          <cell r="Q29">
            <v>210103.75</v>
          </cell>
          <cell r="R29">
            <v>-34304295.112350002</v>
          </cell>
          <cell r="S29">
            <v>-34094191.362350002</v>
          </cell>
          <cell r="T29">
            <v>157514000.31249997</v>
          </cell>
          <cell r="U29">
            <v>-33203338.649999999</v>
          </cell>
          <cell r="V29">
            <v>124310661.66249996</v>
          </cell>
        </row>
        <row r="32">
          <cell r="B32">
            <v>0</v>
          </cell>
          <cell r="C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40">
          <cell r="B40">
            <v>19356.471805000001</v>
          </cell>
          <cell r="C40">
            <v>-15472605.837625362</v>
          </cell>
          <cell r="E40">
            <v>8484.77</v>
          </cell>
          <cell r="F40">
            <v>-14957142.185897347</v>
          </cell>
          <cell r="G40">
            <v>-14948657.415897347</v>
          </cell>
          <cell r="H40">
            <v>2355205.8049380002</v>
          </cell>
          <cell r="I40">
            <v>-22442026.037555076</v>
          </cell>
          <cell r="J40">
            <v>-20086820.232617076</v>
          </cell>
          <cell r="K40">
            <v>6290556.1464269999</v>
          </cell>
          <cell r="L40">
            <v>-22175111.112260584</v>
          </cell>
          <cell r="M40">
            <v>-15884554.965833582</v>
          </cell>
          <cell r="N40">
            <v>1086534.5499190001</v>
          </cell>
          <cell r="O40">
            <v>-24838763.953180201</v>
          </cell>
          <cell r="P40">
            <v>-23752229.4032612</v>
          </cell>
          <cell r="Q40">
            <v>1199189.8748089999</v>
          </cell>
          <cell r="R40">
            <v>-32775558.247501399</v>
          </cell>
          <cell r="S40">
            <v>-31576368.372692399</v>
          </cell>
          <cell r="T40">
            <v>1311827.8497708</v>
          </cell>
          <cell r="U40">
            <v>-31183066.212156925</v>
          </cell>
          <cell r="V40">
            <v>-29871238.362386122</v>
          </cell>
        </row>
        <row r="46">
          <cell r="B46">
            <v>300529</v>
          </cell>
          <cell r="C46">
            <v>-1010655</v>
          </cell>
          <cell r="E46">
            <v>1293112.8999999999</v>
          </cell>
          <cell r="F46">
            <v>-96840.83</v>
          </cell>
          <cell r="G46">
            <v>1196272.07</v>
          </cell>
          <cell r="H46">
            <v>4368846.3940008003</v>
          </cell>
          <cell r="I46">
            <v>-1628633</v>
          </cell>
          <cell r="J46">
            <v>2740213.3940008003</v>
          </cell>
          <cell r="K46">
            <v>907318.49774020002</v>
          </cell>
          <cell r="L46">
            <v>-303187</v>
          </cell>
          <cell r="M46">
            <v>604131.49774020002</v>
          </cell>
          <cell r="N46">
            <v>1460428</v>
          </cell>
          <cell r="O46">
            <v>-589768</v>
          </cell>
          <cell r="P46">
            <v>870660</v>
          </cell>
          <cell r="Q46">
            <v>1780186.54</v>
          </cell>
          <cell r="R46">
            <v>-794769.33900000004</v>
          </cell>
          <cell r="S46">
            <v>985417.201</v>
          </cell>
          <cell r="T46">
            <v>1306348.94</v>
          </cell>
          <cell r="U46">
            <v>-353329</v>
          </cell>
          <cell r="V46">
            <v>953019.94</v>
          </cell>
        </row>
        <row r="47">
          <cell r="B47">
            <v>0</v>
          </cell>
          <cell r="C47">
            <v>-2275015</v>
          </cell>
          <cell r="E47">
            <v>0</v>
          </cell>
          <cell r="F47">
            <v>-822545.01</v>
          </cell>
          <cell r="G47">
            <v>-822545.01</v>
          </cell>
          <cell r="H47">
            <v>0</v>
          </cell>
          <cell r="I47">
            <v>-1925487</v>
          </cell>
          <cell r="J47">
            <v>-1925487</v>
          </cell>
          <cell r="K47">
            <v>0</v>
          </cell>
          <cell r="L47">
            <v>-3759598</v>
          </cell>
          <cell r="M47">
            <v>-3759598</v>
          </cell>
          <cell r="N47">
            <v>0</v>
          </cell>
          <cell r="O47">
            <v>-2779314</v>
          </cell>
          <cell r="P47">
            <v>-2779314</v>
          </cell>
          <cell r="Q47">
            <v>0</v>
          </cell>
          <cell r="R47">
            <v>-4479306.58</v>
          </cell>
          <cell r="S47">
            <v>-4479306.58</v>
          </cell>
          <cell r="T47">
            <v>0</v>
          </cell>
          <cell r="U47">
            <v>-3337132.65</v>
          </cell>
          <cell r="V47">
            <v>-3337132.65</v>
          </cell>
        </row>
        <row r="50">
          <cell r="B50">
            <v>5129</v>
          </cell>
          <cell r="C50">
            <v>-463274</v>
          </cell>
          <cell r="E50">
            <v>3079482</v>
          </cell>
          <cell r="F50">
            <v>-67711</v>
          </cell>
          <cell r="G50">
            <v>3011771</v>
          </cell>
          <cell r="H50">
            <v>0</v>
          </cell>
          <cell r="I50">
            <v>-8371</v>
          </cell>
          <cell r="J50">
            <v>-8371</v>
          </cell>
          <cell r="K50">
            <v>0</v>
          </cell>
          <cell r="L50">
            <v>-3079553</v>
          </cell>
          <cell r="M50">
            <v>-3079553</v>
          </cell>
          <cell r="N50">
            <v>0</v>
          </cell>
          <cell r="O50">
            <v>-4531400</v>
          </cell>
          <cell r="P50">
            <v>-4531400</v>
          </cell>
          <cell r="Q50">
            <v>3670191.52</v>
          </cell>
          <cell r="R50">
            <v>-2173221</v>
          </cell>
          <cell r="S50">
            <v>1496970.52</v>
          </cell>
          <cell r="T50">
            <v>3746837</v>
          </cell>
          <cell r="U50">
            <v>-2179970</v>
          </cell>
          <cell r="V50">
            <v>1566867</v>
          </cell>
        </row>
        <row r="51">
          <cell r="B51">
            <v>818411</v>
          </cell>
          <cell r="C51">
            <v>-7746009</v>
          </cell>
          <cell r="E51">
            <v>212337.3</v>
          </cell>
          <cell r="F51">
            <v>-32011538.75</v>
          </cell>
          <cell r="G51">
            <v>-31799201.449999999</v>
          </cell>
          <cell r="H51">
            <v>300000</v>
          </cell>
          <cell r="I51">
            <v>-5529228.9245039998</v>
          </cell>
          <cell r="J51">
            <v>-5229228.9245039998</v>
          </cell>
          <cell r="K51">
            <v>8191964</v>
          </cell>
          <cell r="L51">
            <v>-20646620</v>
          </cell>
          <cell r="M51">
            <v>-12454656</v>
          </cell>
          <cell r="N51">
            <v>17920685.600000001</v>
          </cell>
          <cell r="O51">
            <v>-33318797.700000003</v>
          </cell>
          <cell r="P51">
            <v>-15398112.1</v>
          </cell>
          <cell r="Q51">
            <v>15263617.619999999</v>
          </cell>
          <cell r="R51">
            <v>-35846667.5</v>
          </cell>
          <cell r="S51">
            <v>-20583049.879999999</v>
          </cell>
          <cell r="T51">
            <v>20356207.288000003</v>
          </cell>
          <cell r="U51">
            <v>-39779100.607086599</v>
          </cell>
          <cell r="V51">
            <v>-19422893.319086596</v>
          </cell>
        </row>
        <row r="64">
          <cell r="B64">
            <v>0</v>
          </cell>
          <cell r="C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7">
          <cell r="B67">
            <v>0</v>
          </cell>
          <cell r="C67">
            <v>-12001514.139999999</v>
          </cell>
          <cell r="E67">
            <v>0</v>
          </cell>
          <cell r="F67">
            <v>-13765824.799999999</v>
          </cell>
          <cell r="G67">
            <v>-13765824.799999999</v>
          </cell>
          <cell r="H67">
            <v>0</v>
          </cell>
          <cell r="I67">
            <v>-15271483.150000002</v>
          </cell>
          <cell r="J67">
            <v>-15271483.150000002</v>
          </cell>
          <cell r="K67">
            <v>0</v>
          </cell>
          <cell r="L67">
            <v>-24524614.799999997</v>
          </cell>
          <cell r="M67">
            <v>-24524614.799999997</v>
          </cell>
          <cell r="N67">
            <v>24651.35</v>
          </cell>
          <cell r="O67">
            <v>-23261270.940000001</v>
          </cell>
          <cell r="P67">
            <v>-23236619.59</v>
          </cell>
          <cell r="Q67">
            <v>185930</v>
          </cell>
          <cell r="R67">
            <v>-26315100.000000004</v>
          </cell>
          <cell r="S67">
            <v>-26129170.000000004</v>
          </cell>
          <cell r="T67">
            <v>586456</v>
          </cell>
          <cell r="U67">
            <v>-29468697.600000001</v>
          </cell>
          <cell r="V67">
            <v>-28882241.600000001</v>
          </cell>
        </row>
      </sheetData>
      <sheetData sheetId="4">
        <row r="4">
          <cell r="C4">
            <v>191590699.97052526</v>
          </cell>
          <cell r="D4">
            <v>-115302836.2</v>
          </cell>
          <cell r="E4">
            <v>78740195.770525247</v>
          </cell>
          <cell r="F4">
            <v>305930231.58606136</v>
          </cell>
          <cell r="G4">
            <v>-130899593.8</v>
          </cell>
          <cell r="H4">
            <v>205911776.58606139</v>
          </cell>
          <cell r="I4">
            <v>269520277.72822928</v>
          </cell>
          <cell r="J4">
            <v>-85578010.316786051</v>
          </cell>
          <cell r="K4">
            <v>181326403.19415933</v>
          </cell>
          <cell r="L4">
            <v>474531498.52260768</v>
          </cell>
          <cell r="M4">
            <v>-845294740.23055744</v>
          </cell>
          <cell r="N4">
            <v>-380231036.39051485</v>
          </cell>
          <cell r="O4">
            <v>1116838909.778378</v>
          </cell>
          <cell r="P4">
            <v>-2147861337.4243922</v>
          </cell>
          <cell r="Q4">
            <v>-979801753.40581369</v>
          </cell>
          <cell r="R4">
            <v>493973731.73906726</v>
          </cell>
          <cell r="S4">
            <v>-197896865.74027652</v>
          </cell>
          <cell r="T4">
            <v>284426248.33065569</v>
          </cell>
          <cell r="U4">
            <v>1312076836.2979574</v>
          </cell>
          <cell r="V4">
            <v>-342782249.34123373</v>
          </cell>
          <cell r="W4">
            <v>1183634979.8175058</v>
          </cell>
        </row>
        <row r="6"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0</v>
          </cell>
          <cell r="I6">
            <v>21814521</v>
          </cell>
          <cell r="J6">
            <v>0</v>
          </cell>
          <cell r="K6">
            <v>21814521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10">
          <cell r="C10">
            <v>37884066.075287148</v>
          </cell>
          <cell r="D10">
            <v>-17656432</v>
          </cell>
          <cell r="F10">
            <v>165193243.78606138</v>
          </cell>
          <cell r="G10">
            <v>0</v>
          </cell>
          <cell r="H10">
            <v>165193243.78606138</v>
          </cell>
          <cell r="I10">
            <v>244208173.72822928</v>
          </cell>
          <cell r="J10">
            <v>-3845596</v>
          </cell>
          <cell r="K10">
            <v>240362577.72822928</v>
          </cell>
          <cell r="L10">
            <v>174435672.7226077</v>
          </cell>
          <cell r="M10">
            <v>-370090.7</v>
          </cell>
          <cell r="N10">
            <v>174065582.02260768</v>
          </cell>
          <cell r="O10">
            <v>299781400.91837806</v>
          </cell>
          <cell r="P10">
            <v>-11478624</v>
          </cell>
          <cell r="Q10">
            <v>288302776.91837806</v>
          </cell>
          <cell r="R10">
            <v>202559953.86906725</v>
          </cell>
          <cell r="S10">
            <v>-30753927</v>
          </cell>
          <cell r="T10">
            <v>171806026.86906725</v>
          </cell>
          <cell r="U10">
            <v>393351499.43403709</v>
          </cell>
          <cell r="V10">
            <v>-18067424</v>
          </cell>
          <cell r="W10">
            <v>375284075.43403709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-87897232</v>
          </cell>
          <cell r="W17">
            <v>-87897232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4717659</v>
          </cell>
          <cell r="S23">
            <v>0</v>
          </cell>
          <cell r="T23">
            <v>4717659</v>
          </cell>
          <cell r="U23">
            <v>37236180</v>
          </cell>
          <cell r="V23">
            <v>-18152993</v>
          </cell>
          <cell r="W23">
            <v>19083187</v>
          </cell>
        </row>
        <row r="30">
          <cell r="C30">
            <v>22</v>
          </cell>
          <cell r="D30">
            <v>-1226188</v>
          </cell>
          <cell r="E30">
            <v>1226166</v>
          </cell>
          <cell r="F30">
            <v>11870307.4</v>
          </cell>
          <cell r="G30">
            <v>-15583826.800000001</v>
          </cell>
          <cell r="H30">
            <v>27167619.399999999</v>
          </cell>
          <cell r="I30">
            <v>3497583</v>
          </cell>
          <cell r="J30">
            <v>-6371907.3167860555</v>
          </cell>
          <cell r="K30">
            <v>-5490188.5340699451</v>
          </cell>
          <cell r="L30">
            <v>0</v>
          </cell>
          <cell r="M30">
            <v>-11237095.930557443</v>
          </cell>
          <cell r="N30">
            <v>-20704890.613122556</v>
          </cell>
          <cell r="O30">
            <v>130312063.86</v>
          </cell>
          <cell r="P30">
            <v>-141530629.42439225</v>
          </cell>
          <cell r="Q30">
            <v>40002108.675808266</v>
          </cell>
          <cell r="R30">
            <v>199510260</v>
          </cell>
          <cell r="S30">
            <v>-76912505.546926484</v>
          </cell>
          <cell r="T30">
            <v>-8381317.4017615244</v>
          </cell>
          <cell r="U30">
            <v>83315440.845499992</v>
          </cell>
          <cell r="V30">
            <v>-114456979.31935377</v>
          </cell>
          <cell r="W30">
            <v>73566642.803168401</v>
          </cell>
        </row>
        <row r="35">
          <cell r="C35">
            <v>153706611.8952381</v>
          </cell>
          <cell r="D35">
            <v>-96420216.200000003</v>
          </cell>
          <cell r="E35">
            <v>57286395.695238099</v>
          </cell>
          <cell r="F35">
            <v>128866680.40000001</v>
          </cell>
          <cell r="G35">
            <v>-115315767</v>
          </cell>
          <cell r="H35">
            <v>13550913.400000006</v>
          </cell>
          <cell r="I35">
            <v>0</v>
          </cell>
          <cell r="J35">
            <v>-75360507</v>
          </cell>
          <cell r="K35">
            <v>-75360507</v>
          </cell>
          <cell r="L35">
            <v>300095825.80000001</v>
          </cell>
          <cell r="M35">
            <v>-833687553.5999999</v>
          </cell>
          <cell r="N35">
            <v>-533591727.79999995</v>
          </cell>
          <cell r="O35">
            <v>686745445</v>
          </cell>
          <cell r="P35">
            <v>-1994852084</v>
          </cell>
          <cell r="Q35">
            <v>-1308106639</v>
          </cell>
          <cell r="R35">
            <v>87185858.870000035</v>
          </cell>
          <cell r="S35">
            <v>-90230433.193350017</v>
          </cell>
          <cell r="T35">
            <v>116283879.86335</v>
          </cell>
          <cell r="U35">
            <v>798173716.01842022</v>
          </cell>
          <cell r="V35">
            <v>-104207621.02187997</v>
          </cell>
          <cell r="W35">
            <v>803598306.58030033</v>
          </cell>
        </row>
        <row r="45">
          <cell r="E45">
            <v>-20310203</v>
          </cell>
          <cell r="H45">
            <v>-38187224</v>
          </cell>
          <cell r="K45">
            <v>39165952.724620014</v>
          </cell>
          <cell r="N45">
            <v>15059019.438450001</v>
          </cell>
          <cell r="Q45">
            <v>14405.826169999998</v>
          </cell>
          <cell r="T45">
            <v>-3479092.5859144209</v>
          </cell>
          <cell r="W45">
            <v>-944386247.49103129</v>
          </cell>
        </row>
        <row r="47">
          <cell r="E47">
            <v>75157272</v>
          </cell>
          <cell r="H47">
            <v>-82669728</v>
          </cell>
          <cell r="K47">
            <v>-206313855.85261837</v>
          </cell>
          <cell r="N47">
            <v>-48980368.920722857</v>
          </cell>
          <cell r="Q47">
            <v>-101186282.03609569</v>
          </cell>
          <cell r="T47">
            <v>-26802467.983030029</v>
          </cell>
          <cell r="W47">
            <v>160706316.21871421</v>
          </cell>
        </row>
        <row r="48">
          <cell r="H48">
            <v>-82669728</v>
          </cell>
          <cell r="K48">
            <v>-206313855.85261837</v>
          </cell>
          <cell r="N48">
            <v>-48980368.920722857</v>
          </cell>
          <cell r="Q48">
            <v>-101186282.03609569</v>
          </cell>
          <cell r="T48">
            <v>-26802467.983030029</v>
          </cell>
          <cell r="W48">
            <v>160706316.21871421</v>
          </cell>
        </row>
        <row r="49">
          <cell r="E49">
            <v>76114995</v>
          </cell>
          <cell r="H49">
            <v>-77509448</v>
          </cell>
          <cell r="K49">
            <v>-215682923.6859583</v>
          </cell>
          <cell r="N49">
            <v>-45437335.090465002</v>
          </cell>
          <cell r="Q49">
            <v>-102278971.22461703</v>
          </cell>
          <cell r="T49">
            <v>-27642679.428554367</v>
          </cell>
          <cell r="W49">
            <v>161406470.95581096</v>
          </cell>
        </row>
        <row r="50">
          <cell r="E50">
            <v>-957723</v>
          </cell>
          <cell r="H50">
            <v>-5160280</v>
          </cell>
          <cell r="K50">
            <v>9369067.833339924</v>
          </cell>
          <cell r="N50">
            <v>-3543033.8302578586</v>
          </cell>
          <cell r="Q50">
            <v>1092689.1885213386</v>
          </cell>
          <cell r="T50">
            <v>840211.44552433887</v>
          </cell>
          <cell r="W50">
            <v>-700154.73709675646</v>
          </cell>
        </row>
        <row r="51"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0</v>
          </cell>
          <cell r="W51">
            <v>0</v>
          </cell>
        </row>
        <row r="52">
          <cell r="E52">
            <v>0</v>
          </cell>
          <cell r="H52">
            <v>0</v>
          </cell>
          <cell r="K52">
            <v>0</v>
          </cell>
          <cell r="N52">
            <v>0</v>
          </cell>
          <cell r="Q52">
            <v>0</v>
          </cell>
          <cell r="T52">
            <v>0</v>
          </cell>
          <cell r="W52">
            <v>0</v>
          </cell>
        </row>
        <row r="53"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0</v>
          </cell>
          <cell r="W53">
            <v>0</v>
          </cell>
        </row>
        <row r="54"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</row>
        <row r="55">
          <cell r="N55">
            <v>0</v>
          </cell>
          <cell r="Q55">
            <v>0</v>
          </cell>
          <cell r="T55">
            <v>0</v>
          </cell>
          <cell r="W55">
            <v>0</v>
          </cell>
        </row>
        <row r="56">
          <cell r="N56">
            <v>0</v>
          </cell>
          <cell r="Q56">
            <v>0</v>
          </cell>
          <cell r="T56">
            <v>0</v>
          </cell>
          <cell r="W56">
            <v>0</v>
          </cell>
        </row>
        <row r="57">
          <cell r="N57">
            <v>351877790.59999996</v>
          </cell>
          <cell r="Q57">
            <v>190394528</v>
          </cell>
          <cell r="T57">
            <v>466690678.80000001</v>
          </cell>
          <cell r="W57">
            <v>481639991.89812493</v>
          </cell>
        </row>
        <row r="58">
          <cell r="N58">
            <v>-490724711.79999995</v>
          </cell>
          <cell r="Q58">
            <v>-482283455</v>
          </cell>
          <cell r="T58">
            <v>86293027</v>
          </cell>
          <cell r="W58">
            <v>-67803618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2"/>
  <sheetViews>
    <sheetView zoomScale="60" workbookViewId="0">
      <selection activeCell="AR20" sqref="AR20"/>
    </sheetView>
  </sheetViews>
  <sheetFormatPr defaultRowHeight="12.75"/>
  <cols>
    <col min="1" max="1" width="8" customWidth="1"/>
    <col min="2" max="2" width="7.85546875" customWidth="1"/>
    <col min="3" max="3" width="77.5703125" customWidth="1"/>
    <col min="4" max="4" width="25.85546875" hidden="1" customWidth="1"/>
    <col min="5" max="5" width="26.140625" hidden="1" customWidth="1"/>
    <col min="6" max="6" width="28.85546875" hidden="1" customWidth="1"/>
    <col min="7" max="7" width="20.42578125" hidden="1" customWidth="1"/>
    <col min="8" max="8" width="22.42578125" hidden="1" customWidth="1"/>
    <col min="9" max="9" width="8.85546875" hidden="1" customWidth="1"/>
    <col min="10" max="11" width="22.42578125" hidden="1" customWidth="1"/>
    <col min="12" max="12" width="23" hidden="1" customWidth="1"/>
    <col min="13" max="16" width="23.7109375" hidden="1" customWidth="1"/>
    <col min="17" max="17" width="26.28515625" hidden="1" customWidth="1"/>
    <col min="18" max="18" width="23.7109375" hidden="1" customWidth="1"/>
    <col min="19" max="19" width="21.42578125" hidden="1" customWidth="1"/>
    <col min="20" max="20" width="23.42578125" hidden="1" customWidth="1"/>
    <col min="21" max="21" width="26.85546875" hidden="1" customWidth="1"/>
    <col min="22" max="22" width="20.42578125" hidden="1" customWidth="1"/>
    <col min="23" max="23" width="22.7109375" hidden="1" customWidth="1"/>
    <col min="24" max="24" width="21.28515625" hidden="1" customWidth="1"/>
    <col min="25" max="25" width="20.140625" hidden="1" customWidth="1"/>
    <col min="26" max="26" width="20.7109375" hidden="1" customWidth="1"/>
    <col min="27" max="27" width="21.28515625" hidden="1" customWidth="1"/>
    <col min="28" max="28" width="22.5703125" hidden="1" customWidth="1"/>
    <col min="29" max="29" width="25.42578125" hidden="1" customWidth="1"/>
    <col min="30" max="30" width="19.140625" hidden="1" customWidth="1"/>
    <col min="31" max="31" width="21.7109375" style="158" hidden="1" customWidth="1"/>
    <col min="32" max="32" width="23" style="158" hidden="1" customWidth="1"/>
    <col min="33" max="33" width="22.42578125" hidden="1" customWidth="1"/>
    <col min="34" max="36" width="22.7109375" hidden="1" customWidth="1"/>
    <col min="37" max="39" width="21.7109375" hidden="1" customWidth="1"/>
    <col min="40" max="41" width="21.7109375" customWidth="1"/>
    <col min="42" max="42" width="26" customWidth="1"/>
    <col min="43" max="43" width="21.7109375" customWidth="1"/>
    <col min="44" max="44" width="24.5703125" customWidth="1"/>
    <col min="45" max="45" width="28.140625" customWidth="1"/>
    <col min="46" max="46" width="21.7109375" customWidth="1"/>
    <col min="47" max="47" width="27.7109375" customWidth="1"/>
    <col min="48" max="48" width="26.42578125" customWidth="1"/>
  </cols>
  <sheetData>
    <row r="1" spans="1:48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32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4.95" customHeight="1" thickBo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AE3" s="6"/>
      <c r="AF3" s="6"/>
    </row>
    <row r="4" spans="1:48" ht="24.95" customHeight="1" thickBot="1">
      <c r="A4" s="7"/>
      <c r="B4" s="8"/>
      <c r="C4" s="9"/>
      <c r="D4" s="10"/>
      <c r="E4" s="10">
        <v>1996</v>
      </c>
      <c r="F4" s="4"/>
      <c r="G4" s="11" t="s">
        <v>2</v>
      </c>
      <c r="H4" s="12"/>
      <c r="I4" s="13"/>
      <c r="J4" s="12">
        <v>1998</v>
      </c>
      <c r="K4" s="12"/>
      <c r="L4" s="12"/>
      <c r="M4" s="12">
        <v>2000</v>
      </c>
      <c r="N4" s="12"/>
      <c r="O4" s="13"/>
      <c r="P4" s="11">
        <v>2001</v>
      </c>
      <c r="Q4" s="12"/>
      <c r="R4" s="12"/>
      <c r="S4" s="14" t="s">
        <v>3</v>
      </c>
      <c r="T4" s="15"/>
      <c r="U4" s="16"/>
      <c r="V4" s="17" t="s">
        <v>4</v>
      </c>
      <c r="W4" s="18"/>
      <c r="X4" s="19"/>
      <c r="Y4" s="17">
        <v>2005</v>
      </c>
      <c r="Z4" s="18"/>
      <c r="AA4" s="19"/>
      <c r="AB4" s="17">
        <v>2006</v>
      </c>
      <c r="AC4" s="18"/>
      <c r="AD4" s="19"/>
      <c r="AE4" s="17">
        <v>2007</v>
      </c>
      <c r="AF4" s="18"/>
      <c r="AG4" s="19"/>
      <c r="AH4" s="17" t="s">
        <v>5</v>
      </c>
      <c r="AI4" s="18"/>
      <c r="AJ4" s="19"/>
      <c r="AK4" s="20" t="s">
        <v>6</v>
      </c>
      <c r="AL4" s="21"/>
      <c r="AM4" s="22"/>
      <c r="AN4" s="20" t="s">
        <v>7</v>
      </c>
      <c r="AO4" s="21"/>
      <c r="AP4" s="21"/>
      <c r="AQ4" s="20" t="s">
        <v>8</v>
      </c>
      <c r="AR4" s="21"/>
      <c r="AS4" s="22"/>
      <c r="AT4" s="20">
        <v>2012</v>
      </c>
      <c r="AU4" s="21"/>
      <c r="AV4" s="22"/>
    </row>
    <row r="5" spans="1:48" ht="24.95" customHeight="1" thickBot="1">
      <c r="A5" s="23"/>
      <c r="B5" s="24"/>
      <c r="C5" s="25"/>
      <c r="D5" s="5" t="s">
        <v>9</v>
      </c>
      <c r="E5" s="5" t="s">
        <v>10</v>
      </c>
      <c r="F5" s="5" t="s">
        <v>11</v>
      </c>
      <c r="G5" s="26" t="s">
        <v>9</v>
      </c>
      <c r="H5" s="5" t="s">
        <v>10</v>
      </c>
      <c r="I5" s="27" t="s">
        <v>11</v>
      </c>
      <c r="J5" s="5" t="s">
        <v>9</v>
      </c>
      <c r="K5" s="5" t="s">
        <v>10</v>
      </c>
      <c r="L5" s="27" t="s">
        <v>11</v>
      </c>
      <c r="M5" s="26" t="s">
        <v>9</v>
      </c>
      <c r="N5" s="5" t="s">
        <v>10</v>
      </c>
      <c r="O5" s="27" t="s">
        <v>11</v>
      </c>
      <c r="P5" s="26" t="s">
        <v>9</v>
      </c>
      <c r="Q5" s="5" t="s">
        <v>10</v>
      </c>
      <c r="R5" s="5" t="s">
        <v>11</v>
      </c>
      <c r="S5" s="28" t="s">
        <v>9</v>
      </c>
      <c r="T5" s="26" t="s">
        <v>10</v>
      </c>
      <c r="U5" s="29" t="s">
        <v>11</v>
      </c>
      <c r="V5" s="30" t="s">
        <v>9</v>
      </c>
      <c r="W5" s="31" t="s">
        <v>10</v>
      </c>
      <c r="X5" s="32" t="s">
        <v>11</v>
      </c>
      <c r="Y5" s="33" t="s">
        <v>9</v>
      </c>
      <c r="Z5" s="34" t="s">
        <v>10</v>
      </c>
      <c r="AA5" s="29" t="s">
        <v>11</v>
      </c>
      <c r="AB5" s="35" t="s">
        <v>9</v>
      </c>
      <c r="AC5" s="36" t="s">
        <v>10</v>
      </c>
      <c r="AD5" s="37" t="s">
        <v>11</v>
      </c>
      <c r="AE5" s="35" t="s">
        <v>9</v>
      </c>
      <c r="AF5" s="36" t="s">
        <v>10</v>
      </c>
      <c r="AG5" s="37" t="s">
        <v>11</v>
      </c>
      <c r="AH5" s="35" t="s">
        <v>9</v>
      </c>
      <c r="AI5" s="36" t="s">
        <v>10</v>
      </c>
      <c r="AJ5" s="37" t="s">
        <v>11</v>
      </c>
      <c r="AK5" s="38" t="s">
        <v>9</v>
      </c>
      <c r="AL5" s="39" t="s">
        <v>12</v>
      </c>
      <c r="AM5" s="40" t="s">
        <v>13</v>
      </c>
      <c r="AN5" s="38" t="s">
        <v>9</v>
      </c>
      <c r="AO5" s="39" t="s">
        <v>12</v>
      </c>
      <c r="AP5" s="41" t="s">
        <v>14</v>
      </c>
      <c r="AQ5" s="38" t="s">
        <v>9</v>
      </c>
      <c r="AR5" s="39" t="s">
        <v>12</v>
      </c>
      <c r="AS5" s="40" t="s">
        <v>14</v>
      </c>
      <c r="AT5" s="38" t="s">
        <v>9</v>
      </c>
      <c r="AU5" s="39" t="s">
        <v>12</v>
      </c>
      <c r="AV5" s="40" t="s">
        <v>14</v>
      </c>
    </row>
    <row r="6" spans="1:48" ht="24.95" customHeight="1" thickBot="1">
      <c r="A6" s="42"/>
      <c r="B6" s="3"/>
      <c r="C6" s="43">
        <v>1</v>
      </c>
      <c r="D6" s="4">
        <v>5</v>
      </c>
      <c r="E6" s="4">
        <v>6</v>
      </c>
      <c r="F6" s="44">
        <v>7</v>
      </c>
      <c r="G6" s="45">
        <v>2</v>
      </c>
      <c r="H6" s="46">
        <v>3</v>
      </c>
      <c r="I6" s="44">
        <v>4</v>
      </c>
      <c r="J6" s="4">
        <v>2</v>
      </c>
      <c r="K6" s="4">
        <v>3</v>
      </c>
      <c r="L6" s="44">
        <v>4</v>
      </c>
      <c r="M6" s="47">
        <v>5</v>
      </c>
      <c r="N6" s="48">
        <v>6</v>
      </c>
      <c r="O6" s="49">
        <v>7</v>
      </c>
      <c r="P6" s="47">
        <v>8</v>
      </c>
      <c r="Q6" s="48">
        <v>9</v>
      </c>
      <c r="R6" s="50">
        <v>10</v>
      </c>
      <c r="S6" s="51">
        <v>2</v>
      </c>
      <c r="T6" s="52">
        <v>3</v>
      </c>
      <c r="U6" s="53">
        <v>4</v>
      </c>
      <c r="V6" s="51">
        <v>2</v>
      </c>
      <c r="W6" s="52">
        <v>3</v>
      </c>
      <c r="X6" s="53">
        <v>4</v>
      </c>
      <c r="Y6" s="54">
        <v>2</v>
      </c>
      <c r="Z6" s="55">
        <v>3</v>
      </c>
      <c r="AA6" s="56">
        <v>4</v>
      </c>
      <c r="AB6" s="54">
        <v>2</v>
      </c>
      <c r="AC6" s="55">
        <v>3</v>
      </c>
      <c r="AD6" s="56">
        <v>4</v>
      </c>
      <c r="AE6" s="54">
        <v>2</v>
      </c>
      <c r="AF6" s="55">
        <v>3</v>
      </c>
      <c r="AG6" s="56">
        <v>4</v>
      </c>
      <c r="AH6" s="54">
        <v>5</v>
      </c>
      <c r="AI6" s="55">
        <v>6</v>
      </c>
      <c r="AJ6" s="56">
        <v>7</v>
      </c>
      <c r="AK6" s="54">
        <v>2</v>
      </c>
      <c r="AL6" s="55">
        <v>3</v>
      </c>
      <c r="AM6" s="56">
        <v>4</v>
      </c>
      <c r="AN6" s="57">
        <v>2</v>
      </c>
      <c r="AO6" s="58">
        <v>3</v>
      </c>
      <c r="AP6" s="58">
        <v>4</v>
      </c>
      <c r="AQ6" s="57">
        <v>5</v>
      </c>
      <c r="AR6" s="58">
        <v>6</v>
      </c>
      <c r="AS6" s="59">
        <v>7</v>
      </c>
      <c r="AT6" s="58">
        <v>8</v>
      </c>
      <c r="AU6" s="58">
        <v>9</v>
      </c>
      <c r="AV6" s="59">
        <v>10</v>
      </c>
    </row>
    <row r="7" spans="1:48" ht="24.95" customHeight="1">
      <c r="A7" s="60"/>
      <c r="B7" s="61"/>
      <c r="C7" s="62" t="s">
        <v>15</v>
      </c>
      <c r="D7" s="63" t="e">
        <f>SUM(D8,#REF!,D10,D13,D22,D26,#REF!,#REF!)</f>
        <v>#REF!</v>
      </c>
      <c r="E7" s="63" t="e">
        <f>SUM(E8,#REF!,E10,E13,E22,E26,#REF!,#REF!)</f>
        <v>#REF!</v>
      </c>
      <c r="F7" s="63" t="e">
        <f>(D7-E7)</f>
        <v>#REF!</v>
      </c>
      <c r="G7" s="63" t="e">
        <f>SUM(G8,#REF!,G10,G13,G22,G26,#REF!,#REF!)</f>
        <v>#REF!</v>
      </c>
      <c r="H7" s="63" t="e">
        <f>SUM(H8,#REF!,H10,H13,H22,H26,#REF!,#REF!)</f>
        <v>#REF!</v>
      </c>
      <c r="I7" s="63" t="e">
        <f t="shared" ref="I7:I36" si="0">(G7-H7)</f>
        <v>#REF!</v>
      </c>
      <c r="J7" s="63" t="e">
        <f>SUM(J8,#REF!,J10,J13,J22,J26,#REF!,#REF!)</f>
        <v>#REF!</v>
      </c>
      <c r="K7" s="63" t="e">
        <f>SUM(K8,#REF!,K10,K13,K22,K26,#REF!,#REF!)</f>
        <v>#REF!</v>
      </c>
      <c r="L7" s="63" t="e">
        <f t="shared" ref="L7:L36" si="1">(J7-K7)</f>
        <v>#REF!</v>
      </c>
      <c r="M7" s="63" t="e">
        <f>SUM(M8,#REF!,M10,M13,M22,M26,#REF!,#REF!)</f>
        <v>#REF!</v>
      </c>
      <c r="N7" s="63" t="e">
        <f>SUM(N8,#REF!,N10,N13,N22,N26,#REF!,#REF!)</f>
        <v>#REF!</v>
      </c>
      <c r="O7" s="63" t="e">
        <f>(M7-N7)</f>
        <v>#REF!</v>
      </c>
      <c r="P7" s="63" t="e">
        <f>SUM(P8,#REF!,P10,P13,P22,P26,#REF!,#REF!)</f>
        <v>#REF!</v>
      </c>
      <c r="Q7" s="63" t="e">
        <f>SUM(Q8,#REF!,Q10,Q13,Q22,Q26,#REF!,#REF!)</f>
        <v>#REF!</v>
      </c>
      <c r="R7" s="63" t="e">
        <f>(P7-Q7)</f>
        <v>#REF!</v>
      </c>
      <c r="S7" s="64">
        <f>SUM(S8:S9)</f>
        <v>416019179.05180502</v>
      </c>
      <c r="T7" s="63">
        <f>SUM(T8:T9)</f>
        <v>-951098463.23148537</v>
      </c>
      <c r="U7" s="65">
        <f>SUM(S7+T7)</f>
        <v>-535079284.17968035</v>
      </c>
      <c r="V7" s="66">
        <f>SUM(V8:V9)</f>
        <v>582246923.19000006</v>
      </c>
      <c r="W7" s="67">
        <f>SUM(W8:W9)</f>
        <v>-990449871.91189742</v>
      </c>
      <c r="X7" s="68">
        <f>SUM(V7+W7)</f>
        <v>-408202948.72189736</v>
      </c>
      <c r="Y7" s="66">
        <f>SUM(Y8:Y9)</f>
        <v>756442559.47748542</v>
      </c>
      <c r="Z7" s="67">
        <f>SUM(Z8:Z9)</f>
        <v>-1309081971.1952221</v>
      </c>
      <c r="AA7" s="68">
        <f>SUM(Y7+Z7)</f>
        <v>-552639411.71773672</v>
      </c>
      <c r="AB7" s="66">
        <f>SUM(AB8:AB9)</f>
        <v>901574634.82330906</v>
      </c>
      <c r="AC7" s="67">
        <f>SUM(AC8:AC9)</f>
        <v>-1294511966.3783941</v>
      </c>
      <c r="AD7" s="67">
        <f>SUM(AB7+AC7)</f>
        <v>-392937331.55508506</v>
      </c>
      <c r="AE7" s="66">
        <f>SUM(AE8:AE9)</f>
        <v>997617101.73877728</v>
      </c>
      <c r="AF7" s="67">
        <f>SUM(AF8:AF9)</f>
        <v>-1472971708.5442863</v>
      </c>
      <c r="AG7" s="67">
        <f>SUM(AE7+AF7)</f>
        <v>-475354606.80550897</v>
      </c>
      <c r="AH7" s="66">
        <f>SUM(AH8:AH9)</f>
        <v>998600740.97365892</v>
      </c>
      <c r="AI7" s="67">
        <f>SUM(AI8:AI9)</f>
        <v>-1778886375.1300175</v>
      </c>
      <c r="AJ7" s="68">
        <f>SUM(AH7+AI7)</f>
        <v>-780285634.1563586</v>
      </c>
      <c r="AK7" s="66">
        <f>SUM(AK8:AK9)</f>
        <v>1266002963.961165</v>
      </c>
      <c r="AL7" s="67">
        <f>SUM(AL8:AL9)</f>
        <v>-2556939171.2320895</v>
      </c>
      <c r="AM7" s="68">
        <f>SUM(AK7+AL7)</f>
        <v>-1290936207.2709246</v>
      </c>
      <c r="AN7" s="66">
        <v>1682373020.0418553</v>
      </c>
      <c r="AO7" s="67">
        <v>-4528756941.1589661</v>
      </c>
      <c r="AP7" s="67">
        <v>-2846383921.1171107</v>
      </c>
      <c r="AQ7" s="66">
        <v>2373447267.4374928</v>
      </c>
      <c r="AR7" s="67">
        <v>-10834612734.245008</v>
      </c>
      <c r="AS7" s="68">
        <v>-8461165466.8075161</v>
      </c>
      <c r="AT7" s="66">
        <v>5849082584.8039589</v>
      </c>
      <c r="AU7" s="67">
        <v>-11084036633.320658</v>
      </c>
      <c r="AV7" s="68">
        <v>-5234954048.5166988</v>
      </c>
    </row>
    <row r="8" spans="1:48" ht="24.95" customHeight="1">
      <c r="A8" s="69"/>
      <c r="B8" s="3">
        <v>1</v>
      </c>
      <c r="C8" s="70" t="s">
        <v>16</v>
      </c>
      <c r="D8" s="71">
        <v>43069595</v>
      </c>
      <c r="E8" s="71">
        <v>208542769</v>
      </c>
      <c r="F8" s="71">
        <f>(D8-E8)</f>
        <v>-165473174</v>
      </c>
      <c r="G8" s="71">
        <v>15427956</v>
      </c>
      <c r="H8" s="71">
        <v>70605349</v>
      </c>
      <c r="I8" s="72">
        <f t="shared" si="0"/>
        <v>-55177393</v>
      </c>
      <c r="J8" s="71">
        <v>49475531</v>
      </c>
      <c r="K8" s="71">
        <v>138851825</v>
      </c>
      <c r="L8" s="72">
        <f t="shared" si="1"/>
        <v>-89376294</v>
      </c>
      <c r="M8" s="73">
        <v>26770758</v>
      </c>
      <c r="N8" s="73">
        <v>286452147</v>
      </c>
      <c r="O8" s="72">
        <f>(M8-N8)</f>
        <v>-259681389</v>
      </c>
      <c r="P8" s="73">
        <v>57898254</v>
      </c>
      <c r="Q8" s="73">
        <v>323826580</v>
      </c>
      <c r="R8" s="72">
        <f>(P8-Q8)</f>
        <v>-265928326</v>
      </c>
      <c r="S8" s="74">
        <f>'[1]TT Goods T3'!C7</f>
        <v>260129473</v>
      </c>
      <c r="T8" s="72">
        <f>'[1]TT Goods T3'!D7</f>
        <v>-729496285.75999999</v>
      </c>
      <c r="U8" s="75">
        <f>SUM(S8+T8)</f>
        <v>-469366812.75999999</v>
      </c>
      <c r="V8" s="74">
        <f>'[1]TT Goods T3'!F6</f>
        <v>416200400.41000003</v>
      </c>
      <c r="W8" s="72">
        <f>'[1]TT Goods T3'!G6</f>
        <v>-741007639.85600007</v>
      </c>
      <c r="X8" s="76">
        <f>'[1]TT Goods T3'!H6</f>
        <v>-324807239.44600004</v>
      </c>
      <c r="Y8" s="74">
        <f>'[1]TT Goods T3'!I6</f>
        <v>530617908.15919566</v>
      </c>
      <c r="Z8" s="72">
        <f>'[1]TT Goods T3'!J6</f>
        <v>-1045067124.7153468</v>
      </c>
      <c r="AA8" s="76">
        <f>'[1]TT Goods T3'!K6</f>
        <v>-514449216.55615115</v>
      </c>
      <c r="AB8" s="77">
        <f>'[1]TT Goods T3'!L6</f>
        <v>775657735.7715919</v>
      </c>
      <c r="AC8" s="78">
        <f>'[1]TT Goods T3'!M6</f>
        <v>-1040179839.072</v>
      </c>
      <c r="AD8" s="78">
        <f>'[1]TT Goods T3'!N6</f>
        <v>-264522103.30040821</v>
      </c>
      <c r="AE8" s="79">
        <f>'[1]TT Goods T3'!O6</f>
        <v>862346158.51233327</v>
      </c>
      <c r="AF8" s="78">
        <f>'[1]TT Goods T3'!P6</f>
        <v>-1180480974.7807999</v>
      </c>
      <c r="AG8" s="78">
        <f>'[1]TT Goods T3'!Q6</f>
        <v>-318134816.26846653</v>
      </c>
      <c r="AH8" s="74">
        <f>'[1]TT Goods T3'!R6</f>
        <v>815532497.37949991</v>
      </c>
      <c r="AI8" s="78">
        <f>'[1]TT Goods T3'!S6</f>
        <v>-1404924805.7679999</v>
      </c>
      <c r="AJ8" s="76">
        <f>'[1]TT Goods T3'!T6</f>
        <v>-589392308.38849998</v>
      </c>
      <c r="AK8" s="74">
        <f>'[1]TT Goods T3'!U6</f>
        <v>915388359.30689418</v>
      </c>
      <c r="AL8" s="78">
        <f>'[1]TT Goods T3'!V6</f>
        <v>-2090654456.0495172</v>
      </c>
      <c r="AM8" s="76">
        <f>'[1]TT Goods T3'!W6</f>
        <v>-1175266096.7426229</v>
      </c>
      <c r="AN8" s="74">
        <v>1443573256.8712063</v>
      </c>
      <c r="AO8" s="78">
        <v>-3503698899.3022361</v>
      </c>
      <c r="AP8" s="72">
        <v>-2060125642.4310298</v>
      </c>
      <c r="AQ8" s="74">
        <v>1677535558.2666709</v>
      </c>
      <c r="AR8" s="78">
        <v>-8942004039.7631397</v>
      </c>
      <c r="AS8" s="76">
        <v>-7264468481.4964695</v>
      </c>
      <c r="AT8" s="74">
        <v>5058553428.4172058</v>
      </c>
      <c r="AU8" s="78">
        <v>-8776563016.7303715</v>
      </c>
      <c r="AV8" s="76">
        <v>-3718009588.3131657</v>
      </c>
    </row>
    <row r="9" spans="1:48" ht="24.95" customHeight="1">
      <c r="A9" s="69"/>
      <c r="B9" s="3">
        <v>2</v>
      </c>
      <c r="C9" s="70" t="s">
        <v>17</v>
      </c>
      <c r="D9" s="71"/>
      <c r="E9" s="71"/>
      <c r="F9" s="71"/>
      <c r="G9" s="71"/>
      <c r="H9" s="71"/>
      <c r="I9" s="72"/>
      <c r="J9" s="71"/>
      <c r="K9" s="71"/>
      <c r="L9" s="72"/>
      <c r="M9" s="73"/>
      <c r="N9" s="73"/>
      <c r="O9" s="72"/>
      <c r="P9" s="73"/>
      <c r="Q9" s="73"/>
      <c r="R9" s="72"/>
      <c r="S9" s="74">
        <f>SUM(S10,S14:S22,S25)</f>
        <v>155889706.05180499</v>
      </c>
      <c r="T9" s="72">
        <f>SUM(T10,T14:T22,T25)</f>
        <v>-221602177.47148535</v>
      </c>
      <c r="U9" s="75">
        <f>SUM(S9+T9)</f>
        <v>-65712471.419680357</v>
      </c>
      <c r="V9" s="74">
        <f>SUM(V10,V14:V22,V25)</f>
        <v>166046522.78</v>
      </c>
      <c r="W9" s="72">
        <f>SUM(W10,W14:W22,W25)</f>
        <v>-249442232.05589736</v>
      </c>
      <c r="X9" s="76">
        <f>SUM(V9+W9)</f>
        <v>-83395709.275897354</v>
      </c>
      <c r="Y9" s="74">
        <f>SUM(Y10,Y14:Y22,Y25)</f>
        <v>225824651.31828982</v>
      </c>
      <c r="Z9" s="72">
        <f>SUM(Z10,Z14:Z22,Z25)</f>
        <v>-264014846.47987536</v>
      </c>
      <c r="AA9" s="76">
        <f>SUM(Y9:Z9)</f>
        <v>-38190195.16158554</v>
      </c>
      <c r="AB9" s="74">
        <f>SUM(AB10,AB14:AB22,AB25)</f>
        <v>125916899.05171719</v>
      </c>
      <c r="AC9" s="72">
        <f>SUM(AC10,AC14:AC22,AC25)</f>
        <v>-254332127.3063941</v>
      </c>
      <c r="AD9" s="72">
        <f>SUM(AB9:AC9)</f>
        <v>-128415228.25467691</v>
      </c>
      <c r="AE9" s="74">
        <f>SUM(AE10,AE14:AE22,AE25)</f>
        <v>135270943.22644401</v>
      </c>
      <c r="AF9" s="72">
        <f>SUM(AF10,AF14:AF22,AF25)</f>
        <v>-292490733.76348644</v>
      </c>
      <c r="AG9" s="72">
        <f>SUM(AE9:AF9)</f>
        <v>-157219790.53704244</v>
      </c>
      <c r="AH9" s="74">
        <f>SUM(AH10,AH14:AH22,AH25)</f>
        <v>183068243.59415901</v>
      </c>
      <c r="AI9" s="72">
        <f>SUM(AI10,AI14:AI22,AI25)</f>
        <v>-373961569.36201763</v>
      </c>
      <c r="AJ9" s="76">
        <f>SUM(AH9:AI9)</f>
        <v>-190893325.76785862</v>
      </c>
      <c r="AK9" s="74">
        <f>SUM(AK10,AK14:AK22,AK25)</f>
        <v>350614604.65427077</v>
      </c>
      <c r="AL9" s="72">
        <f>SUM(AL10,AL14:AL22,AL25)</f>
        <v>-466284715.18257219</v>
      </c>
      <c r="AM9" s="76">
        <f>SUM(AK9:AL9)</f>
        <v>-115670110.52830142</v>
      </c>
      <c r="AN9" s="74">
        <v>238799763.17064899</v>
      </c>
      <c r="AO9" s="72">
        <v>-1025058041.8567295</v>
      </c>
      <c r="AP9" s="72">
        <v>-786258278.68608046</v>
      </c>
      <c r="AQ9" s="74">
        <v>695911709.17082202</v>
      </c>
      <c r="AR9" s="72">
        <v>-1892608694.4818685</v>
      </c>
      <c r="AS9" s="76">
        <v>-1196696985.3110466</v>
      </c>
      <c r="AT9" s="74">
        <v>790529156.38675332</v>
      </c>
      <c r="AU9" s="72">
        <v>-2307473616.5902863</v>
      </c>
      <c r="AV9" s="76">
        <v>-1516944460.2035329</v>
      </c>
    </row>
    <row r="10" spans="1:48" ht="24.95" customHeight="1">
      <c r="A10" s="69"/>
      <c r="B10" s="3"/>
      <c r="C10" s="80" t="s">
        <v>18</v>
      </c>
      <c r="D10" s="71">
        <f>SUM(D11,D12)</f>
        <v>74528</v>
      </c>
      <c r="E10" s="71">
        <f>SUM(E11,E12)</f>
        <v>23505254</v>
      </c>
      <c r="F10" s="71">
        <f>(D10-E10)</f>
        <v>-23430726</v>
      </c>
      <c r="G10" s="71">
        <f>SUM(G11,G12)</f>
        <v>35981</v>
      </c>
      <c r="H10" s="71">
        <f>SUM(H11,H12)</f>
        <v>9761231</v>
      </c>
      <c r="I10" s="71">
        <f t="shared" si="0"/>
        <v>-9725250</v>
      </c>
      <c r="J10" s="71">
        <f>SUM(J11,J12)</f>
        <v>53836</v>
      </c>
      <c r="K10" s="71">
        <f>SUM(K11,K12)</f>
        <v>18895614</v>
      </c>
      <c r="L10" s="71">
        <f t="shared" si="1"/>
        <v>-18841778</v>
      </c>
      <c r="M10" s="81">
        <f>SUM(M11,M12)</f>
        <v>1167190</v>
      </c>
      <c r="N10" s="81">
        <f>SUM(N11,N12)</f>
        <v>37264771</v>
      </c>
      <c r="O10" s="71">
        <f t="shared" ref="O10:O35" si="2">(M10-N10)</f>
        <v>-36097581</v>
      </c>
      <c r="P10" s="81">
        <f>SUM(P11,P12)</f>
        <v>131591</v>
      </c>
      <c r="Q10" s="81">
        <f>SUM(Q11,Q12)</f>
        <v>44589098</v>
      </c>
      <c r="R10" s="71">
        <f t="shared" ref="R10:R35" si="3">(P10-Q10)</f>
        <v>-44457507</v>
      </c>
      <c r="S10" s="82">
        <f>SUM(S11:S13)</f>
        <v>7108388</v>
      </c>
      <c r="T10" s="71">
        <f>SUM(T11:T13)</f>
        <v>-84775731.200000003</v>
      </c>
      <c r="U10" s="75">
        <f>SUM(S10:T10)</f>
        <v>-77667343.200000003</v>
      </c>
      <c r="V10" s="74">
        <f>SUM(V11:V13)</f>
        <v>3880000</v>
      </c>
      <c r="W10" s="72">
        <f>SUM(W11:W13)</f>
        <v>-84980413.620000005</v>
      </c>
      <c r="X10" s="76">
        <f>SUM(V10:W10)</f>
        <v>-81100413.620000005</v>
      </c>
      <c r="Y10" s="74">
        <f>SUM(Y11:Y12)</f>
        <v>33536396</v>
      </c>
      <c r="Z10" s="72">
        <f t="shared" ref="Z10:AS10" si="4">SUM(Z11:Z13)</f>
        <v>-123331811.28735034</v>
      </c>
      <c r="AA10" s="76">
        <f t="shared" si="4"/>
        <v>-89795415.287350342</v>
      </c>
      <c r="AB10" s="74">
        <f t="shared" si="4"/>
        <v>40234512</v>
      </c>
      <c r="AC10" s="72">
        <f t="shared" si="4"/>
        <v>-130316101.49904001</v>
      </c>
      <c r="AD10" s="72">
        <f t="shared" si="4"/>
        <v>-90081589.499040008</v>
      </c>
      <c r="AE10" s="74">
        <f t="shared" si="4"/>
        <v>48306621</v>
      </c>
      <c r="AF10" s="72">
        <f t="shared" si="4"/>
        <v>-145186621.31599998</v>
      </c>
      <c r="AG10" s="72">
        <f t="shared" si="4"/>
        <v>-96880000.315999985</v>
      </c>
      <c r="AH10" s="74">
        <f t="shared" si="4"/>
        <v>60099466.579999998</v>
      </c>
      <c r="AI10" s="72">
        <f t="shared" si="4"/>
        <v>-164880738.47999999</v>
      </c>
      <c r="AJ10" s="76">
        <f t="shared" si="4"/>
        <v>-104781271.89999999</v>
      </c>
      <c r="AK10" s="74">
        <f t="shared" si="4"/>
        <v>79962298.419</v>
      </c>
      <c r="AL10" s="72">
        <f t="shared" si="4"/>
        <v>-282091121.65427697</v>
      </c>
      <c r="AM10" s="76">
        <f t="shared" si="4"/>
        <v>-202128823.23527697</v>
      </c>
      <c r="AN10" s="74">
        <v>95795319.348000005</v>
      </c>
      <c r="AO10" s="72">
        <v>-446758662.70938343</v>
      </c>
      <c r="AP10" s="72">
        <v>-350963343.36138338</v>
      </c>
      <c r="AQ10" s="74">
        <v>129475474.13003999</v>
      </c>
      <c r="AR10" s="72">
        <v>-1081132239.4682918</v>
      </c>
      <c r="AS10" s="76">
        <v>-951656765.33825171</v>
      </c>
      <c r="AT10" s="74">
        <v>91972438.299999997</v>
      </c>
      <c r="AU10" s="72">
        <v>-1079819050.5677767</v>
      </c>
      <c r="AV10" s="76">
        <v>-987846612.26777673</v>
      </c>
    </row>
    <row r="11" spans="1:48" ht="24.95" customHeight="1">
      <c r="A11" s="69"/>
      <c r="B11" s="83"/>
      <c r="C11" s="84" t="s">
        <v>19</v>
      </c>
      <c r="D11" s="85">
        <v>0</v>
      </c>
      <c r="E11" s="85">
        <v>19362834</v>
      </c>
      <c r="F11" s="85">
        <f>(D11-E11)</f>
        <v>-19362834</v>
      </c>
      <c r="G11" s="85">
        <v>0</v>
      </c>
      <c r="H11" s="85">
        <v>8000986</v>
      </c>
      <c r="I11" s="85">
        <f t="shared" si="0"/>
        <v>-8000986</v>
      </c>
      <c r="J11" s="85">
        <v>0</v>
      </c>
      <c r="K11" s="85">
        <v>15746345</v>
      </c>
      <c r="L11" s="85">
        <f t="shared" si="1"/>
        <v>-15746345</v>
      </c>
      <c r="M11" s="86">
        <v>1112316</v>
      </c>
      <c r="N11" s="86">
        <v>31096336</v>
      </c>
      <c r="O11" s="85">
        <f t="shared" si="2"/>
        <v>-29984020</v>
      </c>
      <c r="P11" s="86">
        <v>71393</v>
      </c>
      <c r="Q11" s="86">
        <v>37158969</v>
      </c>
      <c r="R11" s="85">
        <f t="shared" si="3"/>
        <v>-37087576</v>
      </c>
      <c r="S11" s="87"/>
      <c r="T11" s="85">
        <f>'[1]TT  Services T4'!C9</f>
        <v>-82897305.200000003</v>
      </c>
      <c r="U11" s="88">
        <f>SUM(S11:T11)</f>
        <v>-82897305.200000003</v>
      </c>
      <c r="V11" s="87"/>
      <c r="W11" s="85">
        <f>'[1]TT  Services T4'!F9</f>
        <v>-84205413.620000005</v>
      </c>
      <c r="X11" s="89">
        <f>'[1]TT  Services T4'!G9</f>
        <v>-84205413.620000005</v>
      </c>
      <c r="Y11" s="87">
        <f>'[1]TT  Services T4'!H9</f>
        <v>27848396</v>
      </c>
      <c r="Z11" s="85">
        <f>'[1]TT  Services T4'!I9</f>
        <v>-118757627.80856214</v>
      </c>
      <c r="AA11" s="89">
        <f>'[1]TT  Services T4'!J9</f>
        <v>-90909231.808562145</v>
      </c>
      <c r="AB11" s="90">
        <f>'[1]TT  Services T4'!K9</f>
        <v>28444597</v>
      </c>
      <c r="AC11" s="91">
        <f>'[1]TT  Services T4'!L9</f>
        <v>-118202254.44000001</v>
      </c>
      <c r="AD11" s="91">
        <f>'[1]TT  Services T4'!M9</f>
        <v>-89757657.440000013</v>
      </c>
      <c r="AE11" s="90">
        <f>'[1]TT  Services T4'!N9</f>
        <v>30639115</v>
      </c>
      <c r="AF11" s="91">
        <f>'[1]TT  Services T4'!O9</f>
        <v>-134145565.31599998</v>
      </c>
      <c r="AG11" s="91">
        <f>'[1]TT  Services T4'!P9</f>
        <v>-103506450.31599998</v>
      </c>
      <c r="AH11" s="90">
        <f>'[1]TT  Services T4'!Q9</f>
        <v>39006361</v>
      </c>
      <c r="AI11" s="91">
        <f>'[1]TT  Services T4'!R9</f>
        <v>-159650546.10999998</v>
      </c>
      <c r="AJ11" s="92">
        <f>'[1]TT  Services T4'!S9</f>
        <v>-120644185.10999998</v>
      </c>
      <c r="AK11" s="90">
        <f>'[1]TT  Services T4'!T9</f>
        <v>51647892</v>
      </c>
      <c r="AL11" s="91">
        <f>'[1]TT  Services T4'!U9</f>
        <v>-237574370.00562698</v>
      </c>
      <c r="AM11" s="92">
        <f>'[1]TT  Services T4'!V9</f>
        <v>-185926478.00562698</v>
      </c>
      <c r="AN11" s="90">
        <v>69492626</v>
      </c>
      <c r="AO11" s="91">
        <v>-398147602.19343591</v>
      </c>
      <c r="AP11" s="91">
        <v>-328654976.19343591</v>
      </c>
      <c r="AQ11" s="90">
        <v>89601894.700000003</v>
      </c>
      <c r="AR11" s="91">
        <v>-1016136822.700357</v>
      </c>
      <c r="AS11" s="92">
        <v>-926534928.00035691</v>
      </c>
      <c r="AT11" s="90">
        <v>60268930</v>
      </c>
      <c r="AU11" s="91">
        <v>-997336706.44663322</v>
      </c>
      <c r="AV11" s="92">
        <v>-937067776.44663322</v>
      </c>
    </row>
    <row r="12" spans="1:48" ht="24.95" customHeight="1">
      <c r="A12" s="69"/>
      <c r="B12" s="83"/>
      <c r="C12" s="84" t="s">
        <v>20</v>
      </c>
      <c r="D12" s="85">
        <v>74528</v>
      </c>
      <c r="E12" s="85">
        <v>4142420</v>
      </c>
      <c r="F12" s="85">
        <f>(D12-E12)</f>
        <v>-4067892</v>
      </c>
      <c r="G12" s="85">
        <v>35981</v>
      </c>
      <c r="H12" s="85">
        <v>1760245</v>
      </c>
      <c r="I12" s="85">
        <f t="shared" si="0"/>
        <v>-1724264</v>
      </c>
      <c r="J12" s="85">
        <v>53836</v>
      </c>
      <c r="K12" s="85">
        <v>3149269</v>
      </c>
      <c r="L12" s="85">
        <f t="shared" si="1"/>
        <v>-3095433</v>
      </c>
      <c r="M12" s="86">
        <v>54874</v>
      </c>
      <c r="N12" s="86">
        <v>6168435</v>
      </c>
      <c r="O12" s="85">
        <f t="shared" si="2"/>
        <v>-6113561</v>
      </c>
      <c r="P12" s="86">
        <v>60198</v>
      </c>
      <c r="Q12" s="86">
        <v>7430129</v>
      </c>
      <c r="R12" s="85">
        <f t="shared" si="3"/>
        <v>-7369931</v>
      </c>
      <c r="S12" s="87">
        <f>'[1]TT  Services T4'!B13</f>
        <v>7108388</v>
      </c>
      <c r="T12" s="85">
        <f>'[1]TT  Services T4'!C13</f>
        <v>-1878426</v>
      </c>
      <c r="U12" s="88">
        <f>SUM(S12:T12)</f>
        <v>5229962</v>
      </c>
      <c r="V12" s="87">
        <f>'[1]TT  Services T4'!E13</f>
        <v>3880000</v>
      </c>
      <c r="W12" s="85">
        <f>'[1]TT  Services T4'!F13</f>
        <v>-775000</v>
      </c>
      <c r="X12" s="89">
        <f>'[1]TT  Services T4'!G13</f>
        <v>3105000</v>
      </c>
      <c r="Y12" s="87">
        <f>'[1]TT  Services T4'!H13</f>
        <v>5688000</v>
      </c>
      <c r="Z12" s="85">
        <f>'[1]TT  Services T4'!I13</f>
        <v>-4574183.4787881998</v>
      </c>
      <c r="AA12" s="89">
        <f>'[1]TT  Services T4'!J13</f>
        <v>1113816.5212118002</v>
      </c>
      <c r="AB12" s="90">
        <f>'[1]TT  Services T4'!K13</f>
        <v>11789915</v>
      </c>
      <c r="AC12" s="91">
        <f>'[1]TT  Services T4'!L13</f>
        <v>-12113847.059040001</v>
      </c>
      <c r="AD12" s="91">
        <f>'[1]TT  Services T4'!M13</f>
        <v>-323932.05904000066</v>
      </c>
      <c r="AE12" s="90">
        <f>'[1]TT  Services T4'!N13</f>
        <v>16046156</v>
      </c>
      <c r="AF12" s="91">
        <f>'[1]TT  Services T4'!O13</f>
        <v>-11041056</v>
      </c>
      <c r="AG12" s="91">
        <f>'[1]TT  Services T4'!P13</f>
        <v>5005100</v>
      </c>
      <c r="AH12" s="90">
        <f>'[1]TT  Services T4'!Q13</f>
        <v>18211924.919999998</v>
      </c>
      <c r="AI12" s="91">
        <f>'[1]TT  Services T4'!R13</f>
        <v>-5230192.37</v>
      </c>
      <c r="AJ12" s="92">
        <f>'[1]TT  Services T4'!S13</f>
        <v>12981732.549999997</v>
      </c>
      <c r="AK12" s="90">
        <f>'[1]TT  Services T4'!T13</f>
        <v>21170610.66</v>
      </c>
      <c r="AL12" s="91">
        <f>'[1]TT  Services T4'!U13</f>
        <v>-44516751.648649998</v>
      </c>
      <c r="AM12" s="92">
        <f>'[1]TT  Services T4'!V13</f>
        <v>-23346140.988649998</v>
      </c>
      <c r="AN12" s="90">
        <v>21666890.348000001</v>
      </c>
      <c r="AO12" s="91">
        <v>-48611060.515947498</v>
      </c>
      <c r="AP12" s="91">
        <v>-26944170.167947497</v>
      </c>
      <c r="AQ12" s="90">
        <v>30009292.596039999</v>
      </c>
      <c r="AR12" s="91">
        <v>-64995416.767934777</v>
      </c>
      <c r="AS12" s="92">
        <v>-34986124.171894774</v>
      </c>
      <c r="AT12" s="90">
        <v>24502139.300000001</v>
      </c>
      <c r="AU12" s="91">
        <v>-82482344.121143445</v>
      </c>
      <c r="AV12" s="92">
        <v>-57980204.821143448</v>
      </c>
    </row>
    <row r="13" spans="1:48" ht="24.95" customHeight="1">
      <c r="A13" s="69"/>
      <c r="B13" s="3"/>
      <c r="C13" s="84" t="s">
        <v>21</v>
      </c>
      <c r="D13" s="71">
        <v>12324178</v>
      </c>
      <c r="E13" s="71">
        <v>438019</v>
      </c>
      <c r="F13" s="71">
        <f>(D13-E13)</f>
        <v>11886159</v>
      </c>
      <c r="G13" s="71">
        <v>3855649</v>
      </c>
      <c r="H13" s="71">
        <v>131406</v>
      </c>
      <c r="I13" s="71">
        <f t="shared" si="0"/>
        <v>3724243</v>
      </c>
      <c r="J13" s="71">
        <v>5511399</v>
      </c>
      <c r="K13" s="71">
        <v>350546</v>
      </c>
      <c r="L13" s="71">
        <f t="shared" si="1"/>
        <v>5160853</v>
      </c>
      <c r="M13" s="73">
        <v>36312426</v>
      </c>
      <c r="N13" s="73">
        <v>5251518</v>
      </c>
      <c r="O13" s="71">
        <f t="shared" si="2"/>
        <v>31060908</v>
      </c>
      <c r="P13" s="73">
        <v>37646008</v>
      </c>
      <c r="Q13" s="73">
        <v>415120</v>
      </c>
      <c r="R13" s="71">
        <f t="shared" si="3"/>
        <v>37230888</v>
      </c>
      <c r="S13" s="82">
        <f>'[1]TT  Services T4'!B17</f>
        <v>0</v>
      </c>
      <c r="T13" s="71">
        <f>'[1]TT  Services T4'!C17</f>
        <v>0</v>
      </c>
      <c r="U13" s="88">
        <f>SUM(S13:T13)</f>
        <v>0</v>
      </c>
      <c r="V13" s="87">
        <f>'[1]TT  Services T4'!E17</f>
        <v>0</v>
      </c>
      <c r="W13" s="85">
        <f>'[1]TT  Services T4'!F17</f>
        <v>0</v>
      </c>
      <c r="X13" s="85">
        <f>'[1]TT  Services T4'!G17</f>
        <v>0</v>
      </c>
      <c r="Y13" s="93">
        <f>'[1]TT  Services T4'!H17</f>
        <v>0</v>
      </c>
      <c r="Z13" s="85">
        <f>'[1]TT  Services T4'!I17</f>
        <v>0</v>
      </c>
      <c r="AA13" s="94">
        <f>'[1]TT  Services T4'!J17</f>
        <v>0</v>
      </c>
      <c r="AB13" s="90">
        <f>'[1]TT  Services T4'!K17</f>
        <v>0</v>
      </c>
      <c r="AC13" s="95">
        <f>'[1]TT  Services T4'!L17</f>
        <v>0</v>
      </c>
      <c r="AD13" s="91">
        <f>'[1]TT  Services T4'!M17</f>
        <v>0</v>
      </c>
      <c r="AE13" s="90">
        <f>'[1]TT  Services T4'!N17</f>
        <v>1621350</v>
      </c>
      <c r="AF13" s="91">
        <f>'[1]TT  Services T4'!O17</f>
        <v>0</v>
      </c>
      <c r="AG13" s="91">
        <f>'[1]TT  Services T4'!P17</f>
        <v>1621350</v>
      </c>
      <c r="AH13" s="90">
        <f>'[1]TT  Services T4'!Q17</f>
        <v>2881180.66</v>
      </c>
      <c r="AI13" s="91">
        <f>'[1]TT  Services T4'!R17</f>
        <v>0</v>
      </c>
      <c r="AJ13" s="92">
        <f>'[1]TT  Services T4'!S17</f>
        <v>2881180.66</v>
      </c>
      <c r="AK13" s="90">
        <f>'[1]TT  Services T4'!T17</f>
        <v>7143795.7589999996</v>
      </c>
      <c r="AL13" s="91">
        <f>'[1]TT  Services T4'!U17</f>
        <v>0</v>
      </c>
      <c r="AM13" s="92">
        <f>'[1]TT  Services T4'!V17</f>
        <v>7143795.7589999996</v>
      </c>
      <c r="AN13" s="90">
        <v>4635803</v>
      </c>
      <c r="AO13" s="91">
        <v>0</v>
      </c>
      <c r="AP13" s="91">
        <v>4635803</v>
      </c>
      <c r="AQ13" s="90">
        <v>9864286.8339999989</v>
      </c>
      <c r="AR13" s="91">
        <v>0</v>
      </c>
      <c r="AS13" s="92">
        <v>9864286.8339999989</v>
      </c>
      <c r="AT13" s="90">
        <v>7201369</v>
      </c>
      <c r="AU13" s="91">
        <v>0</v>
      </c>
      <c r="AV13" s="92">
        <v>7201369</v>
      </c>
    </row>
    <row r="14" spans="1:48" ht="24.95" customHeight="1">
      <c r="A14" s="69"/>
      <c r="B14" s="3"/>
      <c r="C14" s="80" t="s">
        <v>22</v>
      </c>
      <c r="D14" s="71"/>
      <c r="E14" s="71"/>
      <c r="F14" s="71"/>
      <c r="G14" s="71"/>
      <c r="H14" s="71"/>
      <c r="I14" s="71"/>
      <c r="J14" s="71"/>
      <c r="K14" s="71"/>
      <c r="L14" s="71"/>
      <c r="M14" s="73"/>
      <c r="N14" s="73"/>
      <c r="O14" s="71"/>
      <c r="P14" s="73"/>
      <c r="Q14" s="73"/>
      <c r="R14" s="71"/>
      <c r="S14" s="82">
        <f>'[1]TT  Services T4'!B29</f>
        <v>6939842.5800000001</v>
      </c>
      <c r="T14" s="71">
        <f>'[1]TT  Services T4'!C29</f>
        <v>-10612074.29386</v>
      </c>
      <c r="U14" s="75">
        <f t="shared" ref="U14:U24" si="5">SUM(S14:T14)</f>
        <v>-3672231.7138599996</v>
      </c>
      <c r="V14" s="74">
        <f>'[1]TT  Services T4'!E29</f>
        <v>367818.8</v>
      </c>
      <c r="W14" s="72">
        <f>'[1]TT  Services T4'!F29</f>
        <v>-22290844.300000001</v>
      </c>
      <c r="X14" s="76">
        <f>'[1]TT  Services T4'!G29</f>
        <v>-21923025.5</v>
      </c>
      <c r="Y14" s="74">
        <f>'[1]TT  Services T4'!H29</f>
        <v>224106.119351</v>
      </c>
      <c r="Z14" s="72">
        <f>'[1]TT  Services T4'!I29</f>
        <v>-753042.77980010002</v>
      </c>
      <c r="AA14" s="76">
        <f>'[1]TT  Services T4'!J29</f>
        <v>-528936.66044909996</v>
      </c>
      <c r="AB14" s="79">
        <f>'[1]TT  Services T4'!K29</f>
        <v>2160310.25</v>
      </c>
      <c r="AC14" s="78">
        <f>'[1]TT  Services T4'!L29</f>
        <v>-12615537</v>
      </c>
      <c r="AD14" s="78">
        <f>'[1]TT  Services T4'!M29</f>
        <v>-10455226.75</v>
      </c>
      <c r="AE14" s="79">
        <f>'[1]TT  Services T4'!N29</f>
        <v>296168</v>
      </c>
      <c r="AF14" s="78">
        <f>'[1]TT  Services T4'!O29</f>
        <v>-15484766</v>
      </c>
      <c r="AG14" s="78">
        <f>'[1]TT  Services T4'!P29</f>
        <v>-15188598</v>
      </c>
      <c r="AH14" s="79">
        <f>'[1]TT  Services T4'!Q29</f>
        <v>210103.75</v>
      </c>
      <c r="AI14" s="78">
        <f>'[1]TT  Services T4'!R29</f>
        <v>-34304295.112350002</v>
      </c>
      <c r="AJ14" s="96">
        <f>'[1]TT  Services T4'!S29</f>
        <v>-34094191.362350002</v>
      </c>
      <c r="AK14" s="79">
        <f>'[1]TT  Services T4'!T29</f>
        <v>157514000.31249997</v>
      </c>
      <c r="AL14" s="78">
        <f>'[1]TT  Services T4'!U29</f>
        <v>-33203338.649999999</v>
      </c>
      <c r="AM14" s="96">
        <f>'[1]TT  Services T4'!V29</f>
        <v>124310661.66249996</v>
      </c>
      <c r="AN14" s="79">
        <v>5331774.25</v>
      </c>
      <c r="AO14" s="78">
        <v>-38030741.174999997</v>
      </c>
      <c r="AP14" s="78">
        <v>-32698966.925000001</v>
      </c>
      <c r="AQ14" s="79">
        <v>335323301.58664244</v>
      </c>
      <c r="AR14" s="78">
        <v>-15503667.156995591</v>
      </c>
      <c r="AS14" s="96">
        <v>319819634.42964685</v>
      </c>
      <c r="AT14" s="79">
        <v>441628229.97320002</v>
      </c>
      <c r="AU14" s="78">
        <v>-58441287.912966728</v>
      </c>
      <c r="AV14" s="96">
        <v>383186942.06023329</v>
      </c>
    </row>
    <row r="15" spans="1:48" ht="24.95" customHeight="1">
      <c r="A15" s="69"/>
      <c r="B15" s="3"/>
      <c r="C15" s="80" t="s">
        <v>23</v>
      </c>
      <c r="D15" s="71"/>
      <c r="E15" s="71"/>
      <c r="F15" s="71"/>
      <c r="G15" s="71"/>
      <c r="H15" s="71"/>
      <c r="I15" s="71"/>
      <c r="J15" s="71"/>
      <c r="K15" s="71"/>
      <c r="L15" s="71"/>
      <c r="M15" s="73"/>
      <c r="N15" s="73"/>
      <c r="O15" s="71"/>
      <c r="P15" s="73"/>
      <c r="Q15" s="73"/>
      <c r="R15" s="71"/>
      <c r="S15" s="82">
        <f>'[1]TT  Services T4'!B32</f>
        <v>0</v>
      </c>
      <c r="T15" s="71">
        <f>'[1]TT  Services T4'!C32</f>
        <v>0</v>
      </c>
      <c r="U15" s="75">
        <f t="shared" si="5"/>
        <v>0</v>
      </c>
      <c r="V15" s="74">
        <v>0</v>
      </c>
      <c r="W15" s="72">
        <v>0</v>
      </c>
      <c r="X15" s="76">
        <f>SUM(V15+W15)</f>
        <v>0</v>
      </c>
      <c r="Y15" s="97"/>
      <c r="Z15" s="98"/>
      <c r="AA15" s="99"/>
      <c r="AB15" s="100">
        <f>'[1]TT  Services T4'!K32</f>
        <v>0</v>
      </c>
      <c r="AC15" s="78">
        <f>'[1]TT  Services T4'!L32</f>
        <v>0</v>
      </c>
      <c r="AD15" s="78">
        <f>'[1]TT  Services T4'!M32</f>
        <v>0</v>
      </c>
      <c r="AE15" s="79">
        <f>'[1]TT  Services T4'!N32</f>
        <v>0</v>
      </c>
      <c r="AF15" s="78">
        <f>'[1]TT  Services T4'!O32</f>
        <v>0</v>
      </c>
      <c r="AG15" s="78">
        <f>'[1]TT  Services T4'!P32</f>
        <v>0</v>
      </c>
      <c r="AH15" s="79">
        <f>'[1]TT  Services T4'!Q32</f>
        <v>0</v>
      </c>
      <c r="AI15" s="78">
        <f>'[1]TT  Services T4'!R32</f>
        <v>0</v>
      </c>
      <c r="AJ15" s="96">
        <f>'[1]TT  Services T4'!S32</f>
        <v>0</v>
      </c>
      <c r="AK15" s="79">
        <f>'[1]TT  Services T4'!T32</f>
        <v>0</v>
      </c>
      <c r="AL15" s="78">
        <f>'[1]TT  Services T4'!U32</f>
        <v>0</v>
      </c>
      <c r="AM15" s="96">
        <f>'[1]TT  Services T4'!V32</f>
        <v>0</v>
      </c>
      <c r="AN15" s="79">
        <v>0</v>
      </c>
      <c r="AO15" s="78">
        <v>0</v>
      </c>
      <c r="AP15" s="78">
        <v>0</v>
      </c>
      <c r="AQ15" s="79">
        <v>0</v>
      </c>
      <c r="AR15" s="78">
        <v>0</v>
      </c>
      <c r="AS15" s="96">
        <v>0</v>
      </c>
      <c r="AT15" s="79">
        <v>0</v>
      </c>
      <c r="AU15" s="78">
        <v>0</v>
      </c>
      <c r="AV15" s="96">
        <v>0</v>
      </c>
    </row>
    <row r="16" spans="1:48" ht="24.95" customHeight="1">
      <c r="A16" s="69"/>
      <c r="B16" s="3"/>
      <c r="C16" s="80" t="s">
        <v>24</v>
      </c>
      <c r="D16" s="71"/>
      <c r="E16" s="71"/>
      <c r="F16" s="71"/>
      <c r="G16" s="71"/>
      <c r="H16" s="71"/>
      <c r="I16" s="71"/>
      <c r="J16" s="71"/>
      <c r="K16" s="71"/>
      <c r="L16" s="71"/>
      <c r="M16" s="73"/>
      <c r="N16" s="73"/>
      <c r="O16" s="71"/>
      <c r="P16" s="73"/>
      <c r="Q16" s="73"/>
      <c r="R16" s="71"/>
      <c r="S16" s="82">
        <f>'[1]TT  Services T4'!B40</f>
        <v>19356.471805000001</v>
      </c>
      <c r="T16" s="71">
        <f>'[1]TT  Services T4'!C40</f>
        <v>-15472605.837625362</v>
      </c>
      <c r="U16" s="75">
        <f t="shared" si="5"/>
        <v>-15453249.365820361</v>
      </c>
      <c r="V16" s="74">
        <f>'[1]TT  Services T4'!E40</f>
        <v>8484.77</v>
      </c>
      <c r="W16" s="72">
        <f>'[1]TT  Services T4'!F40</f>
        <v>-14957142.185897347</v>
      </c>
      <c r="X16" s="76">
        <f>'[1]TT  Services T4'!G40</f>
        <v>-14948657.415897347</v>
      </c>
      <c r="Y16" s="74">
        <f>'[1]TT  Services T4'!H40</f>
        <v>2355205.8049380002</v>
      </c>
      <c r="Z16" s="72">
        <f>'[1]TT  Services T4'!I40</f>
        <v>-22442026.037555076</v>
      </c>
      <c r="AA16" s="76">
        <f>'[1]TT  Services T4'!J40</f>
        <v>-20086820.232617076</v>
      </c>
      <c r="AB16" s="79">
        <f>'[1]TT  Services T4'!K40</f>
        <v>6290556.1464269999</v>
      </c>
      <c r="AC16" s="78">
        <f>'[1]TT  Services T4'!L40</f>
        <v>-22175111.112260584</v>
      </c>
      <c r="AD16" s="78">
        <f>'[1]TT  Services T4'!M40</f>
        <v>-15884554.965833582</v>
      </c>
      <c r="AE16" s="79">
        <f>'[1]TT  Services T4'!N40</f>
        <v>1086534.5499190001</v>
      </c>
      <c r="AF16" s="78">
        <f>'[1]TT  Services T4'!O40</f>
        <v>-24838763.953180201</v>
      </c>
      <c r="AG16" s="78">
        <f>'[1]TT  Services T4'!P40</f>
        <v>-23752229.4032612</v>
      </c>
      <c r="AH16" s="79">
        <f>'[1]TT  Services T4'!Q40</f>
        <v>1199189.8748089999</v>
      </c>
      <c r="AI16" s="78">
        <f>'[1]TT  Services T4'!R40</f>
        <v>-32775558.247501399</v>
      </c>
      <c r="AJ16" s="96">
        <f>'[1]TT  Services T4'!S40</f>
        <v>-31576368.372692399</v>
      </c>
      <c r="AK16" s="79">
        <f>'[1]TT  Services T4'!T40</f>
        <v>1311827.8497708</v>
      </c>
      <c r="AL16" s="78">
        <f>'[1]TT  Services T4'!U40</f>
        <v>-31183066.212156925</v>
      </c>
      <c r="AM16" s="96">
        <f>'[1]TT  Services T4'!V40</f>
        <v>-29871238.362386122</v>
      </c>
      <c r="AN16" s="79">
        <v>1590071.55</v>
      </c>
      <c r="AO16" s="78">
        <v>-26724124.089602653</v>
      </c>
      <c r="AP16" s="78">
        <v>-25134052.539602652</v>
      </c>
      <c r="AQ16" s="79">
        <v>1169033.1105</v>
      </c>
      <c r="AR16" s="78">
        <v>-74878396.009876877</v>
      </c>
      <c r="AS16" s="96">
        <v>-73709362.899376884</v>
      </c>
      <c r="AT16" s="79">
        <v>2092547.325</v>
      </c>
      <c r="AU16" s="78">
        <v>-94335876.661009848</v>
      </c>
      <c r="AV16" s="96">
        <v>-92243329.33600986</v>
      </c>
    </row>
    <row r="17" spans="1:48" ht="24.95" customHeight="1">
      <c r="A17" s="69"/>
      <c r="B17" s="3"/>
      <c r="C17" s="80" t="s">
        <v>25</v>
      </c>
      <c r="D17" s="71"/>
      <c r="E17" s="71"/>
      <c r="F17" s="71"/>
      <c r="G17" s="71"/>
      <c r="H17" s="71"/>
      <c r="I17" s="71"/>
      <c r="J17" s="71"/>
      <c r="K17" s="71"/>
      <c r="L17" s="71"/>
      <c r="M17" s="73"/>
      <c r="N17" s="73"/>
      <c r="O17" s="71"/>
      <c r="P17" s="73"/>
      <c r="Q17" s="73"/>
      <c r="R17" s="71"/>
      <c r="S17" s="82">
        <f>'[1]TT  Services T4'!B46</f>
        <v>300529</v>
      </c>
      <c r="T17" s="71">
        <f>'[1]TT  Services T4'!C46</f>
        <v>-1010655</v>
      </c>
      <c r="U17" s="75">
        <f t="shared" si="5"/>
        <v>-710126</v>
      </c>
      <c r="V17" s="74">
        <f>'[1]TT  Services T4'!E46</f>
        <v>1293112.8999999999</v>
      </c>
      <c r="W17" s="72">
        <f>'[1]TT  Services T4'!F46</f>
        <v>-96840.83</v>
      </c>
      <c r="X17" s="76">
        <f>'[1]TT  Services T4'!G46</f>
        <v>1196272.07</v>
      </c>
      <c r="Y17" s="74">
        <f>'[1]TT  Services T4'!H46</f>
        <v>4368846.3940008003</v>
      </c>
      <c r="Z17" s="72">
        <f>'[1]TT  Services T4'!I46</f>
        <v>-1628633</v>
      </c>
      <c r="AA17" s="76">
        <f>'[1]TT  Services T4'!J46</f>
        <v>2740213.3940008003</v>
      </c>
      <c r="AB17" s="79">
        <f>'[1]TT  Services T4'!K46</f>
        <v>907318.49774020002</v>
      </c>
      <c r="AC17" s="78">
        <f>'[1]TT  Services T4'!L46</f>
        <v>-303187</v>
      </c>
      <c r="AD17" s="78">
        <f>'[1]TT  Services T4'!M46</f>
        <v>604131.49774020002</v>
      </c>
      <c r="AE17" s="79">
        <f>'[1]TT  Services T4'!N46</f>
        <v>1460428</v>
      </c>
      <c r="AF17" s="78">
        <f>'[1]TT  Services T4'!O46</f>
        <v>-589768</v>
      </c>
      <c r="AG17" s="78">
        <f>'[1]TT  Services T4'!P46</f>
        <v>870660</v>
      </c>
      <c r="AH17" s="79">
        <f>'[1]TT  Services T4'!Q46</f>
        <v>1780186.54</v>
      </c>
      <c r="AI17" s="78">
        <f>'[1]TT  Services T4'!R46</f>
        <v>-794769.33900000004</v>
      </c>
      <c r="AJ17" s="96">
        <f>'[1]TT  Services T4'!S46</f>
        <v>985417.201</v>
      </c>
      <c r="AK17" s="79">
        <f>'[1]TT  Services T4'!T46</f>
        <v>1306348.94</v>
      </c>
      <c r="AL17" s="78">
        <f>'[1]TT  Services T4'!U46</f>
        <v>-353329</v>
      </c>
      <c r="AM17" s="96">
        <f>'[1]TT  Services T4'!V46</f>
        <v>953019.94</v>
      </c>
      <c r="AN17" s="79">
        <v>1736786.7888</v>
      </c>
      <c r="AO17" s="78">
        <v>-607279</v>
      </c>
      <c r="AP17" s="78">
        <v>1129507.7888</v>
      </c>
      <c r="AQ17" s="79">
        <v>2675910.888766</v>
      </c>
      <c r="AR17" s="78">
        <v>-701059.23013028456</v>
      </c>
      <c r="AS17" s="96">
        <v>1974851.6586357155</v>
      </c>
      <c r="AT17" s="79">
        <v>2712162</v>
      </c>
      <c r="AU17" s="78">
        <v>-6031069.7095284397</v>
      </c>
      <c r="AV17" s="96">
        <v>-3318907.7095284397</v>
      </c>
    </row>
    <row r="18" spans="1:48" ht="24.95" customHeight="1">
      <c r="A18" s="69"/>
      <c r="B18" s="3"/>
      <c r="C18" s="80" t="s">
        <v>26</v>
      </c>
      <c r="D18" s="71"/>
      <c r="E18" s="71"/>
      <c r="F18" s="71"/>
      <c r="G18" s="71"/>
      <c r="H18" s="71"/>
      <c r="I18" s="71"/>
      <c r="J18" s="71"/>
      <c r="K18" s="71"/>
      <c r="L18" s="71"/>
      <c r="M18" s="73"/>
      <c r="N18" s="73"/>
      <c r="O18" s="71"/>
      <c r="P18" s="73"/>
      <c r="Q18" s="73"/>
      <c r="R18" s="71"/>
      <c r="S18" s="82">
        <f>'[1]TT  Services T4'!B47</f>
        <v>0</v>
      </c>
      <c r="T18" s="71">
        <f>'[1]TT  Services T4'!C47</f>
        <v>-2275015</v>
      </c>
      <c r="U18" s="75">
        <f t="shared" si="5"/>
        <v>-2275015</v>
      </c>
      <c r="V18" s="74">
        <f>'[1]TT  Services T4'!E47</f>
        <v>0</v>
      </c>
      <c r="W18" s="72">
        <f>'[1]TT  Services T4'!F47</f>
        <v>-822545.01</v>
      </c>
      <c r="X18" s="76">
        <f>'[1]TT  Services T4'!G47</f>
        <v>-822545.01</v>
      </c>
      <c r="Y18" s="74">
        <f>'[1]TT  Services T4'!H47</f>
        <v>0</v>
      </c>
      <c r="Z18" s="72">
        <f>'[1]TT  Services T4'!I47</f>
        <v>-1925487</v>
      </c>
      <c r="AA18" s="76">
        <f>'[1]TT  Services T4'!J47</f>
        <v>-1925487</v>
      </c>
      <c r="AB18" s="100">
        <f>'[1]TT  Services T4'!K47</f>
        <v>0</v>
      </c>
      <c r="AC18" s="78">
        <f>'[1]TT  Services T4'!L47</f>
        <v>-3759598</v>
      </c>
      <c r="AD18" s="78">
        <f>'[1]TT  Services T4'!M47</f>
        <v>-3759598</v>
      </c>
      <c r="AE18" s="79">
        <f>'[1]TT  Services T4'!N47</f>
        <v>0</v>
      </c>
      <c r="AF18" s="78">
        <f>'[1]TT  Services T4'!O47</f>
        <v>-2779314</v>
      </c>
      <c r="AG18" s="78">
        <f>'[1]TT  Services T4'!P47</f>
        <v>-2779314</v>
      </c>
      <c r="AH18" s="79">
        <f>'[1]TT  Services T4'!Q47</f>
        <v>0</v>
      </c>
      <c r="AI18" s="78">
        <f>'[1]TT  Services T4'!R47</f>
        <v>-4479306.58</v>
      </c>
      <c r="AJ18" s="96">
        <f>'[1]TT  Services T4'!S47</f>
        <v>-4479306.58</v>
      </c>
      <c r="AK18" s="79">
        <f>'[1]TT  Services T4'!T47</f>
        <v>0</v>
      </c>
      <c r="AL18" s="78">
        <f>'[1]TT  Services T4'!U47</f>
        <v>-3337132.65</v>
      </c>
      <c r="AM18" s="96">
        <f>'[1]TT  Services T4'!V47</f>
        <v>-3337132.65</v>
      </c>
      <c r="AN18" s="79">
        <v>0</v>
      </c>
      <c r="AO18" s="78">
        <v>-3876157.8585000001</v>
      </c>
      <c r="AP18" s="78">
        <v>-3876157.8585000001</v>
      </c>
      <c r="AQ18" s="79">
        <v>0</v>
      </c>
      <c r="AR18" s="78">
        <v>-8364335.0860000001</v>
      </c>
      <c r="AS18" s="96">
        <v>-8364335.0860000001</v>
      </c>
      <c r="AT18" s="79">
        <v>0</v>
      </c>
      <c r="AU18" s="78">
        <v>-5006830.21</v>
      </c>
      <c r="AV18" s="96">
        <v>-5006830.21</v>
      </c>
    </row>
    <row r="19" spans="1:48" ht="24.95" customHeight="1">
      <c r="A19" s="69"/>
      <c r="B19" s="3"/>
      <c r="C19" s="80" t="s">
        <v>27</v>
      </c>
      <c r="D19" s="71"/>
      <c r="E19" s="71"/>
      <c r="F19" s="71"/>
      <c r="G19" s="71"/>
      <c r="H19" s="71"/>
      <c r="I19" s="71"/>
      <c r="J19" s="71"/>
      <c r="K19" s="71"/>
      <c r="L19" s="71"/>
      <c r="M19" s="73"/>
      <c r="N19" s="73"/>
      <c r="O19" s="71"/>
      <c r="P19" s="73"/>
      <c r="Q19" s="73"/>
      <c r="R19" s="71"/>
      <c r="S19" s="82">
        <f>'[1]TT  Services T4'!B50</f>
        <v>5129</v>
      </c>
      <c r="T19" s="71">
        <f>'[1]TT  Services T4'!C50</f>
        <v>-463274</v>
      </c>
      <c r="U19" s="75">
        <f t="shared" si="5"/>
        <v>-458145</v>
      </c>
      <c r="V19" s="74">
        <f>'[1]TT  Services T4'!E50</f>
        <v>3079482</v>
      </c>
      <c r="W19" s="72">
        <f>'[1]TT  Services T4'!F50</f>
        <v>-67711</v>
      </c>
      <c r="X19" s="76">
        <f>'[1]TT  Services T4'!G50</f>
        <v>3011771</v>
      </c>
      <c r="Y19" s="74">
        <f>'[1]TT  Services T4'!H50</f>
        <v>0</v>
      </c>
      <c r="Z19" s="72">
        <f>'[1]TT  Services T4'!I50</f>
        <v>-8371</v>
      </c>
      <c r="AA19" s="76">
        <f>'[1]TT  Services T4'!J50</f>
        <v>-8371</v>
      </c>
      <c r="AB19" s="100">
        <f>'[1]TT  Services T4'!K50</f>
        <v>0</v>
      </c>
      <c r="AC19" s="78">
        <f>'[1]TT  Services T4'!L50</f>
        <v>-3079553</v>
      </c>
      <c r="AD19" s="78">
        <f>'[1]TT  Services T4'!M50</f>
        <v>-3079553</v>
      </c>
      <c r="AE19" s="79">
        <f>'[1]TT  Services T4'!N50</f>
        <v>0</v>
      </c>
      <c r="AF19" s="78">
        <f>'[1]TT  Services T4'!O50</f>
        <v>-4531400</v>
      </c>
      <c r="AG19" s="78">
        <f>'[1]TT  Services T4'!P50</f>
        <v>-4531400</v>
      </c>
      <c r="AH19" s="79">
        <f>'[1]TT  Services T4'!Q50</f>
        <v>3670191.52</v>
      </c>
      <c r="AI19" s="78">
        <f>'[1]TT  Services T4'!R50</f>
        <v>-2173221</v>
      </c>
      <c r="AJ19" s="96">
        <f>'[1]TT  Services T4'!S50</f>
        <v>1496970.52</v>
      </c>
      <c r="AK19" s="79">
        <f>'[1]TT  Services T4'!T50</f>
        <v>3746837</v>
      </c>
      <c r="AL19" s="78">
        <f>'[1]TT  Services T4'!U50</f>
        <v>-2179970</v>
      </c>
      <c r="AM19" s="96">
        <f>'[1]TT  Services T4'!V50</f>
        <v>1566867</v>
      </c>
      <c r="AN19" s="79">
        <v>5058229.95</v>
      </c>
      <c r="AO19" s="78">
        <v>-1603626</v>
      </c>
      <c r="AP19" s="78">
        <v>3454603.95</v>
      </c>
      <c r="AQ19" s="79">
        <v>4060794.8485920131</v>
      </c>
      <c r="AR19" s="78">
        <v>-1453846</v>
      </c>
      <c r="AS19" s="96">
        <v>2606948.8485920131</v>
      </c>
      <c r="AT19" s="79">
        <v>4645203.9043742102</v>
      </c>
      <c r="AU19" s="78">
        <v>-1775048.28</v>
      </c>
      <c r="AV19" s="96">
        <v>2870155.6243742099</v>
      </c>
    </row>
    <row r="20" spans="1:48" ht="24.95" customHeight="1">
      <c r="A20" s="69"/>
      <c r="B20" s="3"/>
      <c r="C20" s="80" t="s">
        <v>28</v>
      </c>
      <c r="D20" s="71"/>
      <c r="E20" s="71"/>
      <c r="F20" s="71"/>
      <c r="G20" s="71"/>
      <c r="H20" s="71"/>
      <c r="I20" s="71"/>
      <c r="J20" s="71"/>
      <c r="K20" s="71"/>
      <c r="L20" s="71"/>
      <c r="M20" s="73"/>
      <c r="N20" s="73"/>
      <c r="O20" s="71"/>
      <c r="P20" s="73"/>
      <c r="Q20" s="73"/>
      <c r="R20" s="71"/>
      <c r="S20" s="82">
        <f>'[1]TT  Services T4'!B51</f>
        <v>818411</v>
      </c>
      <c r="T20" s="71">
        <f>'[1]TT  Services T4'!C51</f>
        <v>-7746009</v>
      </c>
      <c r="U20" s="75">
        <f t="shared" si="5"/>
        <v>-6927598</v>
      </c>
      <c r="V20" s="74">
        <f>'[1]TT  Services T4'!E51</f>
        <v>212337.3</v>
      </c>
      <c r="W20" s="72">
        <f>'[1]TT  Services T4'!F51</f>
        <v>-32011538.75</v>
      </c>
      <c r="X20" s="76">
        <f>'[1]TT  Services T4'!G51</f>
        <v>-31799201.449999999</v>
      </c>
      <c r="Y20" s="74">
        <f>'[1]TT  Services T4'!H51</f>
        <v>300000</v>
      </c>
      <c r="Z20" s="72">
        <f>'[1]TT  Services T4'!I51</f>
        <v>-5529228.9245039998</v>
      </c>
      <c r="AA20" s="76">
        <f>'[1]TT  Services T4'!J51</f>
        <v>-5229228.9245039998</v>
      </c>
      <c r="AB20" s="79">
        <f>'[1]TT  Services T4'!K51</f>
        <v>8191964</v>
      </c>
      <c r="AC20" s="78">
        <f>'[1]TT  Services T4'!L51</f>
        <v>-20646620</v>
      </c>
      <c r="AD20" s="78">
        <f>'[1]TT  Services T4'!M51</f>
        <v>-12454656</v>
      </c>
      <c r="AE20" s="79">
        <f>'[1]TT  Services T4'!N51</f>
        <v>17920685.600000001</v>
      </c>
      <c r="AF20" s="78">
        <f>'[1]TT  Services T4'!O51</f>
        <v>-33318797.700000003</v>
      </c>
      <c r="AG20" s="78">
        <f>'[1]TT  Services T4'!P51</f>
        <v>-15398112.1</v>
      </c>
      <c r="AH20" s="79">
        <f>'[1]TT  Services T4'!Q51</f>
        <v>15263617.619999999</v>
      </c>
      <c r="AI20" s="78">
        <f>'[1]TT  Services T4'!R51</f>
        <v>-35846667.5</v>
      </c>
      <c r="AJ20" s="96">
        <f>'[1]TT  Services T4'!S51</f>
        <v>-20583049.879999999</v>
      </c>
      <c r="AK20" s="79">
        <f>'[1]TT  Services T4'!T51</f>
        <v>20356207.288000003</v>
      </c>
      <c r="AL20" s="78">
        <f>'[1]TT  Services T4'!U51</f>
        <v>-39779100.607086599</v>
      </c>
      <c r="AM20" s="96">
        <f>'[1]TT  Services T4'!V51</f>
        <v>-19422893.319086596</v>
      </c>
      <c r="AN20" s="79">
        <v>25793201.313599996</v>
      </c>
      <c r="AO20" s="78">
        <v>-416214754.49203855</v>
      </c>
      <c r="AP20" s="78">
        <v>-390421553.17843854</v>
      </c>
      <c r="AQ20" s="79">
        <v>30311788.440699998</v>
      </c>
      <c r="AR20" s="78">
        <v>-606350884.94734335</v>
      </c>
      <c r="AS20" s="96">
        <v>-576039096.5066433</v>
      </c>
      <c r="AT20" s="79">
        <v>35467168.864</v>
      </c>
      <c r="AU20" s="78">
        <v>-965864520.64788032</v>
      </c>
      <c r="AV20" s="96">
        <v>-930397351.78388023</v>
      </c>
    </row>
    <row r="21" spans="1:48" ht="24.95" customHeight="1">
      <c r="A21" s="69"/>
      <c r="B21" s="3"/>
      <c r="C21" s="80" t="s">
        <v>29</v>
      </c>
      <c r="D21" s="71"/>
      <c r="E21" s="71"/>
      <c r="F21" s="71"/>
      <c r="G21" s="71"/>
      <c r="H21" s="71"/>
      <c r="I21" s="71"/>
      <c r="J21" s="71"/>
      <c r="K21" s="71"/>
      <c r="L21" s="71"/>
      <c r="M21" s="73"/>
      <c r="N21" s="73"/>
      <c r="O21" s="71"/>
      <c r="P21" s="73"/>
      <c r="Q21" s="73"/>
      <c r="R21" s="71"/>
      <c r="S21" s="82">
        <f>'[1]TT  Services T4'!B64</f>
        <v>0</v>
      </c>
      <c r="T21" s="71">
        <f>'[1]TT  Services T4'!C64</f>
        <v>0</v>
      </c>
      <c r="U21" s="75">
        <f t="shared" si="5"/>
        <v>0</v>
      </c>
      <c r="V21" s="74">
        <f>'[1]TT  Services T4'!E64</f>
        <v>0</v>
      </c>
      <c r="W21" s="72">
        <f>'[1]TT  Services T4'!F64</f>
        <v>0</v>
      </c>
      <c r="X21" s="76">
        <f>'[1]TT  Services T4'!G64</f>
        <v>0</v>
      </c>
      <c r="Y21" s="74">
        <f>'[1]TT  Services T4'!H64</f>
        <v>0</v>
      </c>
      <c r="Z21" s="72">
        <f>'[1]TT  Services T4'!I64</f>
        <v>0</v>
      </c>
      <c r="AA21" s="101">
        <f>'[1]TT  Services T4'!J64</f>
        <v>0</v>
      </c>
      <c r="AB21" s="100">
        <f>'[1]TT  Services T4'!K64</f>
        <v>0</v>
      </c>
      <c r="AC21" s="102">
        <f>'[1]TT  Services T4'!L64</f>
        <v>0</v>
      </c>
      <c r="AD21" s="102">
        <f>'[1]TT  Services T4'!M64</f>
        <v>0</v>
      </c>
      <c r="AE21" s="100">
        <f>'[1]TT  Services T4'!N64</f>
        <v>0</v>
      </c>
      <c r="AF21" s="102">
        <f>'[1]TT  Services T4'!O64</f>
        <v>0</v>
      </c>
      <c r="AG21" s="102">
        <f>'[1]TT  Services T4'!P64</f>
        <v>0</v>
      </c>
      <c r="AH21" s="100">
        <f>'[1]TT  Services T4'!Q64</f>
        <v>0</v>
      </c>
      <c r="AI21" s="102">
        <f>'[1]TT  Services T4'!R64</f>
        <v>0</v>
      </c>
      <c r="AJ21" s="103">
        <f>'[1]TT  Services T4'!S64</f>
        <v>0</v>
      </c>
      <c r="AK21" s="100">
        <f>'[1]TT  Services T4'!T64</f>
        <v>0</v>
      </c>
      <c r="AL21" s="102">
        <f>'[1]TT  Services T4'!U64</f>
        <v>0</v>
      </c>
      <c r="AM21" s="103">
        <f>'[1]TT  Services T4'!V64</f>
        <v>0</v>
      </c>
      <c r="AN21" s="100">
        <v>0</v>
      </c>
      <c r="AO21" s="102">
        <v>0</v>
      </c>
      <c r="AP21" s="102">
        <v>0</v>
      </c>
      <c r="AQ21" s="100">
        <v>0</v>
      </c>
      <c r="AR21" s="102">
        <v>0</v>
      </c>
      <c r="AS21" s="103">
        <v>0</v>
      </c>
      <c r="AT21" s="100">
        <v>0</v>
      </c>
      <c r="AU21" s="102">
        <v>0</v>
      </c>
      <c r="AV21" s="103">
        <v>0</v>
      </c>
    </row>
    <row r="22" spans="1:48" ht="24.95" customHeight="1">
      <c r="A22" s="69"/>
      <c r="B22" s="3"/>
      <c r="C22" s="80" t="s">
        <v>30</v>
      </c>
      <c r="D22" s="71">
        <v>26920802</v>
      </c>
      <c r="E22" s="71">
        <v>33138721</v>
      </c>
      <c r="F22" s="71">
        <f>(D22-E22)</f>
        <v>-6217919</v>
      </c>
      <c r="G22" s="71">
        <v>9852078</v>
      </c>
      <c r="H22" s="71">
        <v>17628079</v>
      </c>
      <c r="I22" s="71">
        <f t="shared" si="0"/>
        <v>-7776001</v>
      </c>
      <c r="J22" s="71">
        <v>9328120</v>
      </c>
      <c r="K22" s="71">
        <v>20527676</v>
      </c>
      <c r="L22" s="71">
        <f t="shared" si="1"/>
        <v>-11199556</v>
      </c>
      <c r="M22" s="73">
        <v>21954916</v>
      </c>
      <c r="N22" s="73">
        <v>67045916</v>
      </c>
      <c r="O22" s="71">
        <f t="shared" si="2"/>
        <v>-45091000</v>
      </c>
      <c r="P22" s="73">
        <v>28298418</v>
      </c>
      <c r="Q22" s="73">
        <v>83089662</v>
      </c>
      <c r="R22" s="71">
        <f t="shared" si="3"/>
        <v>-54791244</v>
      </c>
      <c r="S22" s="82">
        <f>SUM(S23:S24)</f>
        <v>140698050</v>
      </c>
      <c r="T22" s="71">
        <f>SUM(T23:T24)</f>
        <v>-87245299</v>
      </c>
      <c r="U22" s="75">
        <f t="shared" si="5"/>
        <v>53452751</v>
      </c>
      <c r="V22" s="74">
        <f>'[1]TT  Services T4'!E21</f>
        <v>157205287.00999999</v>
      </c>
      <c r="W22" s="72">
        <f>'[1]TT  Services T4'!F21</f>
        <v>-80449371.560000002</v>
      </c>
      <c r="X22" s="76">
        <f>'[1]TT  Services T4'!G21</f>
        <v>76755915.450000003</v>
      </c>
      <c r="Y22" s="74">
        <f>'[1]TT  Services T4'!H21</f>
        <v>185040097</v>
      </c>
      <c r="Z22" s="72">
        <f>'[1]TT  Services T4'!I21</f>
        <v>-93124763.300665841</v>
      </c>
      <c r="AA22" s="76">
        <f>'[1]TT  Services T4'!J21</f>
        <v>91915333.699334159</v>
      </c>
      <c r="AB22" s="79">
        <f>'[1]TT  Services T4'!K21</f>
        <v>68132238.157549992</v>
      </c>
      <c r="AC22" s="78">
        <f>'[1]TT  Services T4'!L21</f>
        <v>-36911804.895093501</v>
      </c>
      <c r="AD22" s="78">
        <f>'[1]TT  Services T4'!M21</f>
        <v>31220433.262456495</v>
      </c>
      <c r="AE22" s="79">
        <f>'[1]TT  Services T4'!N21</f>
        <v>66175854.726525009</v>
      </c>
      <c r="AF22" s="78">
        <f>'[1]TT  Services T4'!O21</f>
        <v>-42500031.854306251</v>
      </c>
      <c r="AG22" s="78">
        <f>'[1]TT  Services T4'!P21</f>
        <v>23675822.872218754</v>
      </c>
      <c r="AH22" s="79">
        <f>'[1]TT  Services T4'!Q21</f>
        <v>100659557.70935</v>
      </c>
      <c r="AI22" s="78">
        <f>'[1]TT  Services T4'!R21</f>
        <v>-72391913.103166252</v>
      </c>
      <c r="AJ22" s="96">
        <f>'[1]TT  Services T4'!S21</f>
        <v>28267644.606183749</v>
      </c>
      <c r="AK22" s="79">
        <f>SUM(AK23:AK24)</f>
        <v>85830628.844999999</v>
      </c>
      <c r="AL22" s="78">
        <f>SUM(AL23:AL24)</f>
        <v>-44688958.809051685</v>
      </c>
      <c r="AM22" s="78">
        <f>SUM(AM23:AM24)</f>
        <v>41141670.035948321</v>
      </c>
      <c r="AN22" s="79">
        <v>102644018.77024902</v>
      </c>
      <c r="AO22" s="78">
        <v>-52086379.435392834</v>
      </c>
      <c r="AP22" s="78">
        <v>50557639.33485619</v>
      </c>
      <c r="AQ22" s="79">
        <v>192721394.68303636</v>
      </c>
      <c r="AR22" s="78">
        <v>-60823625.395773888</v>
      </c>
      <c r="AS22" s="96">
        <v>131897769.28726247</v>
      </c>
      <c r="AT22" s="79">
        <v>203264615.927852</v>
      </c>
      <c r="AU22" s="78">
        <v>-64756098.771481246</v>
      </c>
      <c r="AV22" s="96">
        <v>138508517.15637076</v>
      </c>
    </row>
    <row r="23" spans="1:48" ht="24.95" customHeight="1">
      <c r="A23" s="69"/>
      <c r="B23" s="3"/>
      <c r="C23" s="84" t="s">
        <v>31</v>
      </c>
      <c r="D23" s="71"/>
      <c r="E23" s="71"/>
      <c r="F23" s="71"/>
      <c r="G23" s="71"/>
      <c r="H23" s="71"/>
      <c r="I23" s="71"/>
      <c r="J23" s="71"/>
      <c r="K23" s="71"/>
      <c r="L23" s="71"/>
      <c r="M23" s="73"/>
      <c r="N23" s="73"/>
      <c r="O23" s="71"/>
      <c r="P23" s="73"/>
      <c r="Q23" s="73"/>
      <c r="R23" s="71"/>
      <c r="S23" s="87">
        <f>'[1]TT  Services T4'!B22</f>
        <v>76053000</v>
      </c>
      <c r="T23" s="85">
        <f>'[1]TT  Services T4'!C22</f>
        <v>-41187100</v>
      </c>
      <c r="U23" s="88">
        <f t="shared" si="5"/>
        <v>34865900</v>
      </c>
      <c r="V23" s="87">
        <f>'[1]TT  Services T4'!E22</f>
        <v>52795136.450000003</v>
      </c>
      <c r="W23" s="85">
        <f>'[1]TT  Services T4'!F22</f>
        <v>-27176117.68</v>
      </c>
      <c r="X23" s="89">
        <f>'[1]TT  Services T4'!G22</f>
        <v>25619018.770000003</v>
      </c>
      <c r="Y23" s="87">
        <f>'[1]TT  Services T4'!H22</f>
        <v>63108646</v>
      </c>
      <c r="Z23" s="85">
        <f>'[1]TT  Services T4'!I22</f>
        <v>-31098530.659518443</v>
      </c>
      <c r="AA23" s="89">
        <f>'[1]TT  Services T4'!J22</f>
        <v>32010115.340481557</v>
      </c>
      <c r="AB23" s="90">
        <f>'[1]TT  Services T4'!K22</f>
        <v>30854009.136299994</v>
      </c>
      <c r="AC23" s="91">
        <f>'[1]TT  Services T4'!L22</f>
        <v>-24025062.163442697</v>
      </c>
      <c r="AD23" s="91">
        <f>'[1]TT  Services T4'!M22</f>
        <v>6828946.9728572965</v>
      </c>
      <c r="AE23" s="90">
        <f>'[1]TT  Services T4'!N22</f>
        <v>28939018.809525006</v>
      </c>
      <c r="AF23" s="91">
        <f>'[1]TT  Services T4'!O22</f>
        <v>-20065955.283356253</v>
      </c>
      <c r="AG23" s="91">
        <f>'[1]TT  Services T4'!P22</f>
        <v>8873063.5261687525</v>
      </c>
      <c r="AH23" s="90">
        <f>'[1]TT  Services T4'!Q22</f>
        <v>31336732.306350004</v>
      </c>
      <c r="AI23" s="91">
        <f>'[1]TT  Services T4'!R22</f>
        <v>-28958274.171816248</v>
      </c>
      <c r="AJ23" s="92">
        <f>'[1]TT  Services T4'!S22</f>
        <v>2378458.1345337555</v>
      </c>
      <c r="AK23" s="90">
        <f>'[1]TT  Services T4'!T22</f>
        <v>32091645.296250004</v>
      </c>
      <c r="AL23" s="91">
        <f>'[1]TT  Services T4'!U22</f>
        <v>-23019294.221140105</v>
      </c>
      <c r="AM23" s="92">
        <f>'[1]TT  Services T4'!V22</f>
        <v>9072351.075109899</v>
      </c>
      <c r="AN23" s="90">
        <v>53673587.497806251</v>
      </c>
      <c r="AO23" s="91">
        <v>-27720753.449770745</v>
      </c>
      <c r="AP23" s="91">
        <v>25952834.048035506</v>
      </c>
      <c r="AQ23" s="90">
        <v>104928094.43512303</v>
      </c>
      <c r="AR23" s="91">
        <v>-33135466.788540002</v>
      </c>
      <c r="AS23" s="92">
        <v>71792627.646583021</v>
      </c>
      <c r="AT23" s="90">
        <v>109162249.96799999</v>
      </c>
      <c r="AU23" s="91">
        <v>-29088271.050450474</v>
      </c>
      <c r="AV23" s="92">
        <v>80073978.917549521</v>
      </c>
    </row>
    <row r="24" spans="1:48" ht="24.95" customHeight="1">
      <c r="A24" s="69"/>
      <c r="B24" s="3"/>
      <c r="C24" s="84" t="s">
        <v>32</v>
      </c>
      <c r="D24" s="71"/>
      <c r="E24" s="71"/>
      <c r="F24" s="71"/>
      <c r="G24" s="71"/>
      <c r="H24" s="71"/>
      <c r="I24" s="71"/>
      <c r="J24" s="71"/>
      <c r="K24" s="71"/>
      <c r="L24" s="71"/>
      <c r="M24" s="73"/>
      <c r="N24" s="73"/>
      <c r="O24" s="71"/>
      <c r="P24" s="73"/>
      <c r="Q24" s="73"/>
      <c r="R24" s="71"/>
      <c r="S24" s="87">
        <f>'[1]TT  Services T4'!B25</f>
        <v>64645050</v>
      </c>
      <c r="T24" s="85">
        <f>'[1]TT  Services T4'!C25</f>
        <v>-46058199</v>
      </c>
      <c r="U24" s="88">
        <f t="shared" si="5"/>
        <v>18586851</v>
      </c>
      <c r="V24" s="87">
        <f>'[1]TT  Services T4'!E25</f>
        <v>104410150.56</v>
      </c>
      <c r="W24" s="85">
        <f>'[1]TT  Services T4'!F25</f>
        <v>-53273253.880000003</v>
      </c>
      <c r="X24" s="89">
        <f>'[1]TT  Services T4'!G25</f>
        <v>51136896.68</v>
      </c>
      <c r="Y24" s="87">
        <f>'[1]TT  Services T4'!H25</f>
        <v>121931451</v>
      </c>
      <c r="Z24" s="85">
        <f>'[1]TT  Services T4'!I25</f>
        <v>-62026232.641147397</v>
      </c>
      <c r="AA24" s="89">
        <f>'[1]TT  Services T4'!J25</f>
        <v>59905218.358852603</v>
      </c>
      <c r="AB24" s="90">
        <f>'[1]TT  Services T4'!K25</f>
        <v>37278229.021250002</v>
      </c>
      <c r="AC24" s="91">
        <f>'[1]TT  Services T4'!L25</f>
        <v>-12886742.731650801</v>
      </c>
      <c r="AD24" s="91">
        <f>'[1]TT  Services T4'!M25</f>
        <v>24391486.289599199</v>
      </c>
      <c r="AE24" s="90">
        <f>'[1]TT  Services T4'!N25</f>
        <v>37236835.917000003</v>
      </c>
      <c r="AF24" s="91">
        <f>'[1]TT  Services T4'!O25</f>
        <v>-22434076.570950001</v>
      </c>
      <c r="AG24" s="91">
        <f>'[1]TT  Services T4'!P25</f>
        <v>14802759.346050002</v>
      </c>
      <c r="AH24" s="90">
        <f>'[1]TT  Services T4'!Q25</f>
        <v>69322825.402999997</v>
      </c>
      <c r="AI24" s="91">
        <f>'[1]TT  Services T4'!R25</f>
        <v>-43433638.931350008</v>
      </c>
      <c r="AJ24" s="92">
        <f>'[1]TT  Services T4'!S25</f>
        <v>25889186.471649993</v>
      </c>
      <c r="AK24" s="90">
        <f>'[1]TT  Services T4'!T25</f>
        <v>53738983.548749998</v>
      </c>
      <c r="AL24" s="91">
        <f>'[1]TT  Services T4'!U25</f>
        <v>-21669664.58791158</v>
      </c>
      <c r="AM24" s="92">
        <f>'[1]TT  Services T4'!V25</f>
        <v>32069318.960838422</v>
      </c>
      <c r="AN24" s="90">
        <v>48970431.272442773</v>
      </c>
      <c r="AO24" s="91">
        <v>-24365625.985622089</v>
      </c>
      <c r="AP24" s="91">
        <v>24604805.286820684</v>
      </c>
      <c r="AQ24" s="90">
        <v>87793300.247913331</v>
      </c>
      <c r="AR24" s="91">
        <v>-27688158.607233886</v>
      </c>
      <c r="AS24" s="92">
        <v>60105141.640679449</v>
      </c>
      <c r="AT24" s="90">
        <v>94102365.95985201</v>
      </c>
      <c r="AU24" s="91">
        <v>-35667827.721030772</v>
      </c>
      <c r="AV24" s="92">
        <v>58434538.238821238</v>
      </c>
    </row>
    <row r="25" spans="1:48" ht="24.95" customHeight="1">
      <c r="A25" s="69"/>
      <c r="B25" s="3"/>
      <c r="C25" s="80" t="s">
        <v>33</v>
      </c>
      <c r="D25" s="71"/>
      <c r="E25" s="71"/>
      <c r="F25" s="71"/>
      <c r="G25" s="71"/>
      <c r="H25" s="71"/>
      <c r="I25" s="71"/>
      <c r="J25" s="71"/>
      <c r="K25" s="71"/>
      <c r="L25" s="71"/>
      <c r="M25" s="73"/>
      <c r="N25" s="73"/>
      <c r="O25" s="71"/>
      <c r="P25" s="73"/>
      <c r="Q25" s="73"/>
      <c r="R25" s="71"/>
      <c r="S25" s="82">
        <f>'[1]TT  Services T4'!B67</f>
        <v>0</v>
      </c>
      <c r="T25" s="71">
        <f>'[1]TT  Services T4'!C67</f>
        <v>-12001514.139999999</v>
      </c>
      <c r="U25" s="75">
        <f>SUM(S25:T25)</f>
        <v>-12001514.139999999</v>
      </c>
      <c r="V25" s="74">
        <f>'[1]TT  Services T4'!E67</f>
        <v>0</v>
      </c>
      <c r="W25" s="72">
        <f>'[1]TT  Services T4'!F67</f>
        <v>-13765824.799999999</v>
      </c>
      <c r="X25" s="76">
        <f>'[1]TT  Services T4'!G67</f>
        <v>-13765824.799999999</v>
      </c>
      <c r="Y25" s="74">
        <f>'[1]TT  Services T4'!H67</f>
        <v>0</v>
      </c>
      <c r="Z25" s="72">
        <f>'[1]TT  Services T4'!I67</f>
        <v>-15271483.150000002</v>
      </c>
      <c r="AA25" s="76">
        <f>'[1]TT  Services T4'!J67</f>
        <v>-15271483.150000002</v>
      </c>
      <c r="AB25" s="104">
        <f>'[1]TT  Services T4'!K67</f>
        <v>0</v>
      </c>
      <c r="AC25" s="91">
        <f>'[1]TT  Services T4'!L67</f>
        <v>-24524614.799999997</v>
      </c>
      <c r="AD25" s="91">
        <f>'[1]TT  Services T4'!M67</f>
        <v>-24524614.799999997</v>
      </c>
      <c r="AE25" s="90">
        <f>'[1]TT  Services T4'!N67</f>
        <v>24651.35</v>
      </c>
      <c r="AF25" s="91">
        <f>'[1]TT  Services T4'!O67</f>
        <v>-23261270.940000001</v>
      </c>
      <c r="AG25" s="91">
        <f>'[1]TT  Services T4'!P67</f>
        <v>-23236619.59</v>
      </c>
      <c r="AH25" s="90">
        <f>'[1]TT  Services T4'!Q67</f>
        <v>185930</v>
      </c>
      <c r="AI25" s="91">
        <f>'[1]TT  Services T4'!R67</f>
        <v>-26315100.000000004</v>
      </c>
      <c r="AJ25" s="92">
        <f>'[1]TT  Services T4'!S67</f>
        <v>-26129170.000000004</v>
      </c>
      <c r="AK25" s="90">
        <f>'[1]TT  Services T4'!T67</f>
        <v>586456</v>
      </c>
      <c r="AL25" s="91">
        <f>'[1]TT  Services T4'!U67</f>
        <v>-29468697.600000001</v>
      </c>
      <c r="AM25" s="92">
        <f>'[1]TT  Services T4'!V67</f>
        <v>-28882241.600000001</v>
      </c>
      <c r="AN25" s="90">
        <v>850361.2</v>
      </c>
      <c r="AO25" s="91">
        <v>-39156317.096811995</v>
      </c>
      <c r="AP25" s="91">
        <v>-38305955.896811992</v>
      </c>
      <c r="AQ25" s="90">
        <v>174011.48254522728</v>
      </c>
      <c r="AR25" s="91">
        <v>-43400641.187456951</v>
      </c>
      <c r="AS25" s="92">
        <v>-43226629.704911724</v>
      </c>
      <c r="AT25" s="90">
        <v>8746790.0923269615</v>
      </c>
      <c r="AU25" s="91">
        <v>-31443833.829643425</v>
      </c>
      <c r="AV25" s="92">
        <v>-22697043.737316463</v>
      </c>
    </row>
    <row r="26" spans="1:48" ht="24.95" customHeight="1">
      <c r="A26" s="105"/>
      <c r="B26" s="3">
        <v>3</v>
      </c>
      <c r="C26" s="70" t="s">
        <v>34</v>
      </c>
      <c r="D26" s="71">
        <f>SUM(D28,D29,D30)</f>
        <v>732529</v>
      </c>
      <c r="E26" s="71">
        <f>SUM(E28,E29,E30)</f>
        <v>11392696</v>
      </c>
      <c r="F26" s="71">
        <f>(D26-E26)</f>
        <v>-10660167</v>
      </c>
      <c r="G26" s="71">
        <f>SUM(G28,G29,G30)</f>
        <v>1473083</v>
      </c>
      <c r="H26" s="71">
        <f>SUM(H28,H29,H30)</f>
        <v>9219295</v>
      </c>
      <c r="I26" s="71">
        <f t="shared" si="0"/>
        <v>-7746212</v>
      </c>
      <c r="J26" s="71">
        <f>SUM(J28,J29,J30)</f>
        <v>10733843</v>
      </c>
      <c r="K26" s="71">
        <f>SUM(K28,K29,K30)</f>
        <v>42542828</v>
      </c>
      <c r="L26" s="71">
        <f t="shared" si="1"/>
        <v>-31808985</v>
      </c>
      <c r="M26" s="81">
        <f>SUM(M28,M29,M30)</f>
        <v>15533840</v>
      </c>
      <c r="N26" s="81">
        <f>SUM(N28,N29,N30)</f>
        <v>41971808</v>
      </c>
      <c r="O26" s="71">
        <f t="shared" si="2"/>
        <v>-26437968</v>
      </c>
      <c r="P26" s="81">
        <f>SUM(P28,P29,P30)</f>
        <v>9368602</v>
      </c>
      <c r="Q26" s="81">
        <f>SUM(Q28,Q29,Q30)</f>
        <v>38026241</v>
      </c>
      <c r="R26" s="71">
        <f t="shared" si="3"/>
        <v>-28657639</v>
      </c>
      <c r="S26" s="82">
        <f>S27+S31</f>
        <v>3942978</v>
      </c>
      <c r="T26" s="71">
        <f>T27+T31</f>
        <v>-40409272.990600005</v>
      </c>
      <c r="U26" s="75">
        <f>S26+T26</f>
        <v>-36466294.990600005</v>
      </c>
      <c r="V26" s="74">
        <f>V27+V31</f>
        <v>11052148.58</v>
      </c>
      <c r="W26" s="72">
        <f>W27+W31</f>
        <v>-192121409.59999999</v>
      </c>
      <c r="X26" s="76">
        <f>SUM(V26+W26)</f>
        <v>-181069261.01999998</v>
      </c>
      <c r="Y26" s="74">
        <f>Y27+Y31</f>
        <v>15557932</v>
      </c>
      <c r="Z26" s="72">
        <f>Z27+Z31</f>
        <v>-162670972.34999999</v>
      </c>
      <c r="AA26" s="88">
        <f>SUM(Y26:Z26)</f>
        <v>-147113040.34999999</v>
      </c>
      <c r="AB26" s="106">
        <f>AB27+AB31</f>
        <v>36538375.387675002</v>
      </c>
      <c r="AC26" s="78">
        <f>AC27+AC31</f>
        <v>-154008064.61399999</v>
      </c>
      <c r="AD26" s="78">
        <f>SUM(AB26:AC26)</f>
        <v>-117469689.22632499</v>
      </c>
      <c r="AE26" s="106">
        <f>AE27+AE31</f>
        <v>129326163</v>
      </c>
      <c r="AF26" s="78">
        <f>AF27+AF31</f>
        <v>-440607872.81200004</v>
      </c>
      <c r="AG26" s="78">
        <f>SUM(AE26:AF26)</f>
        <v>-311281709.81200004</v>
      </c>
      <c r="AH26" s="106">
        <f>AH27+AH31</f>
        <v>52635456.194545068</v>
      </c>
      <c r="AI26" s="78">
        <f>AI27+AI31</f>
        <v>-275589934.66000003</v>
      </c>
      <c r="AJ26" s="96">
        <f>SUM(AH26:AI26)</f>
        <v>-222954478.46545497</v>
      </c>
      <c r="AK26" s="106">
        <f>AK27+AK31</f>
        <v>38103182.338044472</v>
      </c>
      <c r="AL26" s="78">
        <f>AL27+AL31</f>
        <v>-158901817.49550018</v>
      </c>
      <c r="AM26" s="96">
        <f>SUM(AK26:AL26)</f>
        <v>-120798635.15745571</v>
      </c>
      <c r="AN26" s="106">
        <v>38422397.728700668</v>
      </c>
      <c r="AO26" s="78">
        <v>-233780800.49416858</v>
      </c>
      <c r="AP26" s="78">
        <v>-195358402.76546791</v>
      </c>
      <c r="AQ26" s="106">
        <v>40892366.570784584</v>
      </c>
      <c r="AR26" s="78">
        <v>-989283800.56519985</v>
      </c>
      <c r="AS26" s="96">
        <v>-948391433.99441528</v>
      </c>
      <c r="AT26" s="106">
        <v>44113354.640602082</v>
      </c>
      <c r="AU26" s="78">
        <v>-623271116.89896417</v>
      </c>
      <c r="AV26" s="96">
        <v>-579157762.25836205</v>
      </c>
    </row>
    <row r="27" spans="1:48" ht="24.95" customHeight="1">
      <c r="A27" s="69"/>
      <c r="B27" s="3"/>
      <c r="C27" s="70" t="s">
        <v>35</v>
      </c>
      <c r="D27" s="71"/>
      <c r="E27" s="71"/>
      <c r="F27" s="71"/>
      <c r="G27" s="71"/>
      <c r="H27" s="71"/>
      <c r="I27" s="71"/>
      <c r="J27" s="71"/>
      <c r="K27" s="71"/>
      <c r="L27" s="71"/>
      <c r="M27" s="81"/>
      <c r="N27" s="81"/>
      <c r="O27" s="71"/>
      <c r="P27" s="81"/>
      <c r="Q27" s="81"/>
      <c r="R27" s="71"/>
      <c r="S27" s="82">
        <f>SUM(S28:S30)</f>
        <v>3667693</v>
      </c>
      <c r="T27" s="71">
        <f>SUM(T28:T30)</f>
        <v>-35265766.930600002</v>
      </c>
      <c r="U27" s="75">
        <f t="shared" ref="U27:U35" si="6">SUM(S27:T27)</f>
        <v>-31598073.930600002</v>
      </c>
      <c r="V27" s="74">
        <f>SUM(V28:V30)</f>
        <v>10852148.58</v>
      </c>
      <c r="W27" s="72">
        <f>SUM(W28:W30)</f>
        <v>-186221770.40000001</v>
      </c>
      <c r="X27" s="76">
        <f>SUM(V27+W27)</f>
        <v>-175369621.81999999</v>
      </c>
      <c r="Y27" s="74">
        <f>SUM(Y28:Y30)</f>
        <v>15307932</v>
      </c>
      <c r="Z27" s="72">
        <f>SUM(Z28:Z30)</f>
        <v>-156126051</v>
      </c>
      <c r="AA27" s="88">
        <f>SUM(Y27:Z27)</f>
        <v>-140818119</v>
      </c>
      <c r="AB27" s="106">
        <f>SUM(AB28:AB30)</f>
        <v>26033851</v>
      </c>
      <c r="AC27" s="78">
        <f>SUM(AC28:AC30)</f>
        <v>-149103141.65399998</v>
      </c>
      <c r="AD27" s="78">
        <f>SUM(AB27:AC27)</f>
        <v>-123069290.65399998</v>
      </c>
      <c r="AE27" s="106">
        <f>SUM(AE28:AE30)</f>
        <v>122943076</v>
      </c>
      <c r="AF27" s="78">
        <f>SUM(AF28:AF30)</f>
        <v>-431113171.83200002</v>
      </c>
      <c r="AG27" s="78">
        <f>SUM(AE27:AF27)</f>
        <v>-308170095.83200002</v>
      </c>
      <c r="AH27" s="106">
        <f>SUM(AH28:AH30)</f>
        <v>45628244.850000001</v>
      </c>
      <c r="AI27" s="78">
        <f>SUM(AI28:AI30)</f>
        <v>-271601222.86000001</v>
      </c>
      <c r="AJ27" s="96">
        <f>SUM(AH27:AI27)</f>
        <v>-225972978.01000002</v>
      </c>
      <c r="AK27" s="106">
        <f>SUM(AK28:AK30)</f>
        <v>27173270.138044473</v>
      </c>
      <c r="AL27" s="78">
        <f>SUM(AL28:AL30)</f>
        <v>-152859679.854</v>
      </c>
      <c r="AM27" s="96">
        <f>SUM(AK27:AL27)</f>
        <v>-125686409.71595553</v>
      </c>
      <c r="AN27" s="106">
        <v>27880409.5</v>
      </c>
      <c r="AO27" s="78">
        <v>-226870862.18296647</v>
      </c>
      <c r="AP27" s="78">
        <v>-198990452.68296647</v>
      </c>
      <c r="AQ27" s="106">
        <v>26534768.800000001</v>
      </c>
      <c r="AR27" s="78">
        <v>-979857438.80724525</v>
      </c>
      <c r="AS27" s="96">
        <v>-953322670.0072453</v>
      </c>
      <c r="AT27" s="106">
        <v>26785219.399999999</v>
      </c>
      <c r="AU27" s="78">
        <v>-612041176.24552011</v>
      </c>
      <c r="AV27" s="96">
        <v>-585255956.84552014</v>
      </c>
    </row>
    <row r="28" spans="1:48" ht="24.95" customHeight="1">
      <c r="A28" s="69"/>
      <c r="B28" s="83"/>
      <c r="C28" s="107" t="s">
        <v>36</v>
      </c>
      <c r="D28" s="85">
        <v>0</v>
      </c>
      <c r="E28" s="85">
        <v>4013136</v>
      </c>
      <c r="F28" s="85">
        <f>(D28-E28)</f>
        <v>-4013136</v>
      </c>
      <c r="G28" s="85">
        <v>0</v>
      </c>
      <c r="H28" s="85">
        <v>2517729</v>
      </c>
      <c r="I28" s="85">
        <f t="shared" si="0"/>
        <v>-2517729</v>
      </c>
      <c r="J28" s="85">
        <v>291011</v>
      </c>
      <c r="K28" s="85">
        <v>5033894</v>
      </c>
      <c r="L28" s="85">
        <f t="shared" si="1"/>
        <v>-4742883</v>
      </c>
      <c r="M28" s="86">
        <v>1732320</v>
      </c>
      <c r="N28" s="86">
        <v>3789061</v>
      </c>
      <c r="O28" s="85">
        <f t="shared" si="2"/>
        <v>-2056741</v>
      </c>
      <c r="P28" s="86">
        <v>3348218</v>
      </c>
      <c r="Q28" s="86">
        <v>266172</v>
      </c>
      <c r="R28" s="85">
        <f t="shared" si="3"/>
        <v>3082046</v>
      </c>
      <c r="S28" s="87">
        <f>'[1]TT INCOME T5'!C9</f>
        <v>0</v>
      </c>
      <c r="T28" s="85">
        <f>'[1]TT INCOME T5'!D9</f>
        <v>-23367150.75</v>
      </c>
      <c r="U28" s="88">
        <f t="shared" si="6"/>
        <v>-23367150.75</v>
      </c>
      <c r="V28" s="87">
        <f>'[1]TT INCOME T5'!F9</f>
        <v>0</v>
      </c>
      <c r="W28" s="85">
        <f>'[1]TT INCOME T5'!G9</f>
        <v>-87445206.700000003</v>
      </c>
      <c r="X28" s="89">
        <f>'[1]TT INCOME T5'!H9</f>
        <v>-87445206.700000003</v>
      </c>
      <c r="Y28" s="87">
        <f>'[1]TT INCOME T5'!I9</f>
        <v>0</v>
      </c>
      <c r="Z28" s="85">
        <f>'[1]TT INCOME T5'!J9</f>
        <v>-119054535</v>
      </c>
      <c r="AA28" s="89">
        <f>'[1]TT INCOME T5'!K9</f>
        <v>-119054535</v>
      </c>
      <c r="AB28" s="108">
        <f>'[1]TT INCOME T5'!L9</f>
        <v>3971202</v>
      </c>
      <c r="AC28" s="91">
        <f>'[1]TT INCOME T5'!M9</f>
        <v>-80816196.653999999</v>
      </c>
      <c r="AD28" s="91">
        <f>'[1]TT INCOME T5'!N9</f>
        <v>-76844994.653999999</v>
      </c>
      <c r="AE28" s="90">
        <f>'[1]TT INCOME T5'!O9</f>
        <v>92007000</v>
      </c>
      <c r="AF28" s="91">
        <f>'[1]TT INCOME T5'!P9</f>
        <v>-363684738.83200002</v>
      </c>
      <c r="AG28" s="91">
        <f>'[1]TT INCOME T5'!Q9</f>
        <v>-271677738.83200002</v>
      </c>
      <c r="AH28" s="90">
        <f>'[1]TT INCOME T5'!R9</f>
        <v>18401400</v>
      </c>
      <c r="AI28" s="91">
        <f>'[1]TT INCOME T5'!S9</f>
        <v>-226651395.16</v>
      </c>
      <c r="AJ28" s="92">
        <f>'[1]TT INCOME T5'!T9</f>
        <v>-208249995.16</v>
      </c>
      <c r="AK28" s="90">
        <f>'[1]TT INCOME T5'!U9</f>
        <v>11040840</v>
      </c>
      <c r="AL28" s="91">
        <f>'[1]TT INCOME T5'!V9</f>
        <v>-132105277.854</v>
      </c>
      <c r="AM28" s="92">
        <f>'[1]TT INCOME T5'!W9</f>
        <v>-121064437.854</v>
      </c>
      <c r="AN28" s="90">
        <v>12486675</v>
      </c>
      <c r="AO28" s="91">
        <v>-183874541.49000001</v>
      </c>
      <c r="AP28" s="91">
        <v>-171387866.49000001</v>
      </c>
      <c r="AQ28" s="90">
        <v>15358610.25</v>
      </c>
      <c r="AR28" s="91">
        <v>-951865081.3900001</v>
      </c>
      <c r="AS28" s="92">
        <v>-936506471.1400001</v>
      </c>
      <c r="AT28" s="90">
        <v>18730012.5</v>
      </c>
      <c r="AU28" s="91">
        <v>-566832604.76999998</v>
      </c>
      <c r="AV28" s="92">
        <v>-548102592.26999998</v>
      </c>
    </row>
    <row r="29" spans="1:48" ht="24.95" customHeight="1">
      <c r="A29" s="69"/>
      <c r="B29" s="83"/>
      <c r="C29" s="107" t="s">
        <v>37</v>
      </c>
      <c r="D29" s="85">
        <v>0</v>
      </c>
      <c r="E29" s="85">
        <v>0</v>
      </c>
      <c r="F29" s="71">
        <f>(D29-E29)</f>
        <v>0</v>
      </c>
      <c r="G29" s="85">
        <v>0</v>
      </c>
      <c r="H29" s="85">
        <v>0</v>
      </c>
      <c r="I29" s="72">
        <f t="shared" si="0"/>
        <v>0</v>
      </c>
      <c r="J29" s="85">
        <v>0</v>
      </c>
      <c r="K29" s="85">
        <v>0</v>
      </c>
      <c r="L29" s="72">
        <f t="shared" si="1"/>
        <v>0</v>
      </c>
      <c r="M29" s="86">
        <v>0</v>
      </c>
      <c r="N29" s="86">
        <v>15563444</v>
      </c>
      <c r="O29" s="109">
        <f t="shared" si="2"/>
        <v>-15563444</v>
      </c>
      <c r="P29" s="86">
        <v>0</v>
      </c>
      <c r="Q29" s="86">
        <v>9559312</v>
      </c>
      <c r="R29" s="109">
        <f t="shared" si="3"/>
        <v>-9559312</v>
      </c>
      <c r="S29" s="74">
        <f>'[1]TT INCOME T5'!C14</f>
        <v>1175</v>
      </c>
      <c r="T29" s="72">
        <f>'[1]TT INCOME T5'!D14</f>
        <v>0</v>
      </c>
      <c r="U29" s="88">
        <f t="shared" si="6"/>
        <v>1175</v>
      </c>
      <c r="V29" s="87">
        <f>'[1]TT INCOME T5'!F14</f>
        <v>0</v>
      </c>
      <c r="W29" s="85">
        <f>'[1]TT INCOME T5'!G14</f>
        <v>0</v>
      </c>
      <c r="X29" s="89">
        <f>'[1]TT INCOME T5'!H14</f>
        <v>0</v>
      </c>
      <c r="Y29" s="87">
        <f>'[1]TT INCOME T5'!I14</f>
        <v>0</v>
      </c>
      <c r="Z29" s="85">
        <f>'[1]TT INCOME T5'!J14</f>
        <v>0</v>
      </c>
      <c r="AA29" s="89">
        <f>'[1]TT INCOME T5'!K14</f>
        <v>0</v>
      </c>
      <c r="AB29" s="108">
        <f>'[1]TT INCOME T5'!L14</f>
        <v>0</v>
      </c>
      <c r="AC29" s="86">
        <f>'[1]TT INCOME T5'!M14</f>
        <v>0</v>
      </c>
      <c r="AD29" s="86">
        <f>'[1]TT INCOME T5'!N14</f>
        <v>0</v>
      </c>
      <c r="AE29" s="108">
        <f>'[1]TT INCOME T5'!O14</f>
        <v>0</v>
      </c>
      <c r="AF29" s="86">
        <f>'[1]TT INCOME T5'!P14</f>
        <v>0</v>
      </c>
      <c r="AG29" s="86">
        <f>'[1]TT INCOME T5'!Q14</f>
        <v>0</v>
      </c>
      <c r="AH29" s="108">
        <f>'[1]TT INCOME T5'!R14</f>
        <v>0</v>
      </c>
      <c r="AI29" s="86">
        <f>'[1]TT INCOME T5'!S14</f>
        <v>0</v>
      </c>
      <c r="AJ29" s="110">
        <f>'[1]TT INCOME T5'!T14</f>
        <v>0</v>
      </c>
      <c r="AK29" s="108">
        <f>'[1]TT INCOME T5'!U14</f>
        <v>0</v>
      </c>
      <c r="AL29" s="86">
        <f>'[1]TT INCOME T5'!V14</f>
        <v>0</v>
      </c>
      <c r="AM29" s="110">
        <f>'[1]TT INCOME T5'!W14</f>
        <v>0</v>
      </c>
      <c r="AN29" s="108">
        <v>0</v>
      </c>
      <c r="AO29" s="86">
        <v>0</v>
      </c>
      <c r="AP29" s="86">
        <v>0</v>
      </c>
      <c r="AQ29" s="108">
        <v>0</v>
      </c>
      <c r="AR29" s="86">
        <v>0</v>
      </c>
      <c r="AS29" s="110">
        <v>0</v>
      </c>
      <c r="AT29" s="108">
        <v>0</v>
      </c>
      <c r="AU29" s="86">
        <v>-10598399</v>
      </c>
      <c r="AV29" s="110">
        <v>-10598399</v>
      </c>
    </row>
    <row r="30" spans="1:48" ht="24.95" customHeight="1">
      <c r="A30" s="69"/>
      <c r="B30" s="83"/>
      <c r="C30" s="107" t="s">
        <v>38</v>
      </c>
      <c r="D30" s="85">
        <v>732529</v>
      </c>
      <c r="E30" s="85">
        <v>7379560</v>
      </c>
      <c r="F30" s="85">
        <f>(D30-E30)</f>
        <v>-6647031</v>
      </c>
      <c r="G30" s="85">
        <v>1473083</v>
      </c>
      <c r="H30" s="85">
        <v>6701566</v>
      </c>
      <c r="I30" s="85">
        <f t="shared" si="0"/>
        <v>-5228483</v>
      </c>
      <c r="J30" s="85">
        <v>10442832</v>
      </c>
      <c r="K30" s="85">
        <v>37508934</v>
      </c>
      <c r="L30" s="85">
        <f t="shared" si="1"/>
        <v>-27066102</v>
      </c>
      <c r="M30" s="86">
        <v>13801520</v>
      </c>
      <c r="N30" s="86">
        <v>22619303</v>
      </c>
      <c r="O30" s="85">
        <f t="shared" si="2"/>
        <v>-8817783</v>
      </c>
      <c r="P30" s="86">
        <v>6020384</v>
      </c>
      <c r="Q30" s="86">
        <v>28200757</v>
      </c>
      <c r="R30" s="85">
        <f t="shared" si="3"/>
        <v>-22180373</v>
      </c>
      <c r="S30" s="87">
        <f>'[1]TT INCOME T5'!C31</f>
        <v>3666518</v>
      </c>
      <c r="T30" s="85">
        <f>'[1]TT INCOME T5'!D31</f>
        <v>-11898616.180600001</v>
      </c>
      <c r="U30" s="88">
        <f t="shared" si="6"/>
        <v>-8232098.1806000005</v>
      </c>
      <c r="V30" s="87">
        <f>'[1]TT INCOME T5'!F31</f>
        <v>10852148.58</v>
      </c>
      <c r="W30" s="85">
        <f>'[1]TT INCOME T5'!G31</f>
        <v>-98776563.700000003</v>
      </c>
      <c r="X30" s="89">
        <f>'[1]TT INCOME T5'!H31</f>
        <v>-87924415.120000005</v>
      </c>
      <c r="Y30" s="87">
        <f>'[1]TT INCOME T5'!I31</f>
        <v>15307932</v>
      </c>
      <c r="Z30" s="85">
        <f>'[1]TT INCOME T5'!J31</f>
        <v>-37071516</v>
      </c>
      <c r="AA30" s="89">
        <f>'[1]TT INCOME T5'!K31</f>
        <v>-21763584</v>
      </c>
      <c r="AB30" s="108">
        <f>'[1]TT INCOME T5'!L31</f>
        <v>22062649</v>
      </c>
      <c r="AC30" s="91">
        <f>'[1]TT INCOME T5'!M31</f>
        <v>-68286945</v>
      </c>
      <c r="AD30" s="91">
        <f>'[1]TT INCOME T5'!N31</f>
        <v>-46224296</v>
      </c>
      <c r="AE30" s="90">
        <f>'[1]TT INCOME T5'!O31</f>
        <v>30936076</v>
      </c>
      <c r="AF30" s="91">
        <f>'[1]TT INCOME T5'!P31</f>
        <v>-67428433</v>
      </c>
      <c r="AG30" s="91">
        <f>'[1]TT INCOME T5'!Q31</f>
        <v>-36492357</v>
      </c>
      <c r="AH30" s="90">
        <f>'[1]TT INCOME T5'!R31</f>
        <v>27226844.850000001</v>
      </c>
      <c r="AI30" s="91">
        <f>'[1]TT INCOME T5'!S31</f>
        <v>-44949827.700000003</v>
      </c>
      <c r="AJ30" s="92">
        <f>'[1]TT INCOME T5'!T31</f>
        <v>-17722982.850000001</v>
      </c>
      <c r="AK30" s="90">
        <f>'[1]TT INCOME T5'!U31</f>
        <v>16132430.138044473</v>
      </c>
      <c r="AL30" s="91">
        <f>'[1]TT INCOME T5'!V31</f>
        <v>-20754402</v>
      </c>
      <c r="AM30" s="92">
        <f>'[1]TT INCOME T5'!W31</f>
        <v>-4621971.8619555272</v>
      </c>
      <c r="AN30" s="90">
        <v>15393734.5</v>
      </c>
      <c r="AO30" s="91">
        <v>-42996320.692966446</v>
      </c>
      <c r="AP30" s="91">
        <v>-27602586.192966443</v>
      </c>
      <c r="AQ30" s="90">
        <v>11176158.550000001</v>
      </c>
      <c r="AR30" s="91">
        <v>-27992357.417245109</v>
      </c>
      <c r="AS30" s="92">
        <v>-16816198.867245108</v>
      </c>
      <c r="AT30" s="90">
        <v>8055206.8999999994</v>
      </c>
      <c r="AU30" s="91">
        <v>-34610172.475520097</v>
      </c>
      <c r="AV30" s="92">
        <v>-26554965.575520098</v>
      </c>
    </row>
    <row r="31" spans="1:48" ht="24.95" customHeight="1">
      <c r="A31" s="69"/>
      <c r="B31" s="83"/>
      <c r="C31" s="70" t="s">
        <v>39</v>
      </c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5"/>
      <c r="P31" s="86"/>
      <c r="Q31" s="86"/>
      <c r="R31" s="85"/>
      <c r="S31" s="82">
        <f>'[1]TT INCOME T5'!C6</f>
        <v>275285</v>
      </c>
      <c r="T31" s="71">
        <f>'[1]TT INCOME T5'!D6</f>
        <v>-5143506.0599999996</v>
      </c>
      <c r="U31" s="75">
        <f t="shared" si="6"/>
        <v>-4868221.0599999996</v>
      </c>
      <c r="V31" s="74">
        <f>'[1]TT INCOME T5'!F6</f>
        <v>200000</v>
      </c>
      <c r="W31" s="72">
        <f>'[1]TT INCOME T5'!G6</f>
        <v>-5899639.2000000002</v>
      </c>
      <c r="X31" s="76">
        <f>'[1]TT INCOME T5'!H6</f>
        <v>-5699639.2000000002</v>
      </c>
      <c r="Y31" s="74">
        <f>'[1]TT INCOME T5'!I6</f>
        <v>250000</v>
      </c>
      <c r="Z31" s="72">
        <f>'[1]TT INCOME T5'!J6</f>
        <v>-6544921.3500000006</v>
      </c>
      <c r="AA31" s="76">
        <f>'[1]TT INCOME T5'!K6</f>
        <v>-6294921.3500000006</v>
      </c>
      <c r="AB31" s="77">
        <f>'[1]TT INCOME T5'!L6</f>
        <v>10504524.387675</v>
      </c>
      <c r="AC31" s="78">
        <f>'[1]TT INCOME T5'!M6</f>
        <v>-4904922.96</v>
      </c>
      <c r="AD31" s="73">
        <f>'[1]TT INCOME T5'!N6</f>
        <v>5599601.4276750013</v>
      </c>
      <c r="AE31" s="79">
        <f>'[1]TT INCOME T5'!O6</f>
        <v>6383087</v>
      </c>
      <c r="AF31" s="78">
        <f>'[1]TT INCOME T5'!P6</f>
        <v>-9494700.9800000004</v>
      </c>
      <c r="AG31" s="78">
        <f>'[1]TT INCOME T5'!Q6</f>
        <v>-3111613.98</v>
      </c>
      <c r="AH31" s="79">
        <f>'[1]TT INCOME T5'!R6</f>
        <v>7007211.3445450682</v>
      </c>
      <c r="AI31" s="78">
        <f>'[1]TT INCOME T5'!S6</f>
        <v>-3988711.8</v>
      </c>
      <c r="AJ31" s="96">
        <f>'[1]TT INCOME T5'!T6</f>
        <v>3018499.5445450684</v>
      </c>
      <c r="AK31" s="79">
        <f>'[1]TT INCOME T5'!U6</f>
        <v>10929912.199999999</v>
      </c>
      <c r="AL31" s="78">
        <f>'[1]TT INCOME T5'!V6</f>
        <v>-6042137.641500162</v>
      </c>
      <c r="AM31" s="96">
        <f>'[1]TT INCOME T5'!W6</f>
        <v>4887774.5584998373</v>
      </c>
      <c r="AN31" s="79">
        <v>10541988.228700668</v>
      </c>
      <c r="AO31" s="78">
        <v>-6909938.3112021163</v>
      </c>
      <c r="AP31" s="78">
        <v>3632049.9174985513</v>
      </c>
      <c r="AQ31" s="79">
        <v>14357597.770784581</v>
      </c>
      <c r="AR31" s="78">
        <v>-9426361.757954631</v>
      </c>
      <c r="AS31" s="96">
        <v>4931236.0128299501</v>
      </c>
      <c r="AT31" s="79">
        <v>17328135.240602084</v>
      </c>
      <c r="AU31" s="78">
        <v>-11229940.653444082</v>
      </c>
      <c r="AV31" s="96">
        <v>6098194.587158002</v>
      </c>
    </row>
    <row r="32" spans="1:48" ht="24.95" customHeight="1">
      <c r="A32" s="105"/>
      <c r="B32" s="3">
        <v>4</v>
      </c>
      <c r="C32" s="70" t="s">
        <v>40</v>
      </c>
      <c r="D32" s="71">
        <f>SUM(D33,D34)</f>
        <v>23774730</v>
      </c>
      <c r="E32" s="71">
        <f>SUM(E33,E34)</f>
        <v>27559</v>
      </c>
      <c r="F32" s="71">
        <f>(D32-E32)</f>
        <v>23747171</v>
      </c>
      <c r="G32" s="71">
        <f>SUM(G33,G34)</f>
        <v>6006106</v>
      </c>
      <c r="H32" s="71">
        <f>SUM(H33,H34)</f>
        <v>12315</v>
      </c>
      <c r="I32" s="71">
        <f t="shared" si="0"/>
        <v>5993791</v>
      </c>
      <c r="J32" s="71">
        <f>SUM(J33,J34)</f>
        <v>32053944</v>
      </c>
      <c r="K32" s="71">
        <f>SUM(K33,K34)</f>
        <v>13046</v>
      </c>
      <c r="L32" s="71">
        <f t="shared" si="1"/>
        <v>32040898</v>
      </c>
      <c r="M32" s="81">
        <f>SUM(M33,M34)</f>
        <v>89124615</v>
      </c>
      <c r="N32" s="81">
        <f>SUM(N33,N34)</f>
        <v>5805828</v>
      </c>
      <c r="O32" s="71">
        <f t="shared" si="2"/>
        <v>83318787</v>
      </c>
      <c r="P32" s="81">
        <f>SUM(P33,P34)</f>
        <v>71939157</v>
      </c>
      <c r="Q32" s="81">
        <f>SUM(Q33,Q34)</f>
        <v>10398267</v>
      </c>
      <c r="R32" s="71">
        <f t="shared" si="3"/>
        <v>61540890</v>
      </c>
      <c r="S32" s="82">
        <f>SUM(S33:S34)</f>
        <v>393529970.548195</v>
      </c>
      <c r="T32" s="71">
        <f>SUM(T33:T34)</f>
        <v>-11700520.542374639</v>
      </c>
      <c r="U32" s="75">
        <f t="shared" si="6"/>
        <v>381829450.00582039</v>
      </c>
      <c r="V32" s="74">
        <f>SUM(V33:V34)</f>
        <v>329452158.38</v>
      </c>
      <c r="W32" s="72">
        <f>SUM(W33:W34)</f>
        <v>-7686398.3415886518</v>
      </c>
      <c r="X32" s="76">
        <f>SUM(V32+W32)</f>
        <v>321765760.03841132</v>
      </c>
      <c r="Y32" s="74">
        <f>SUM(Y33:Y34)</f>
        <v>402353336.96859199</v>
      </c>
      <c r="Z32" s="72">
        <f>SUM(Z33:Z34)</f>
        <v>-5828178.8059293516</v>
      </c>
      <c r="AA32" s="75">
        <f>SUM(Y32:Z32)</f>
        <v>396525158.16266263</v>
      </c>
      <c r="AB32" s="106">
        <f>SUM(AB33:AB34)</f>
        <v>243522066.785761</v>
      </c>
      <c r="AC32" s="78">
        <f>SUM(AC33:AC34)</f>
        <v>-14552939.988195423</v>
      </c>
      <c r="AD32" s="73">
        <f>SUM(AB32:AC32)</f>
        <v>228969126.79756558</v>
      </c>
      <c r="AE32" s="106">
        <f>SUM(AE33:AE34)</f>
        <v>316848084.04453474</v>
      </c>
      <c r="AF32" s="78">
        <f>SUM(AF33:AF34)</f>
        <v>-8240710.5886957981</v>
      </c>
      <c r="AG32" s="73">
        <f>SUM(AE32:AF32)</f>
        <v>308607373.45583892</v>
      </c>
      <c r="AH32" s="106">
        <f>SUM(AH33:AH34)</f>
        <v>353111189.808541</v>
      </c>
      <c r="AI32" s="78">
        <f>SUM(AI33:AI34)</f>
        <v>-22037117.349062197</v>
      </c>
      <c r="AJ32" s="111">
        <f>SUM(AH32:AI32)</f>
        <v>331074072.4594788</v>
      </c>
      <c r="AK32" s="106">
        <f>SUM(AK33:AK34)</f>
        <v>527854614.02851999</v>
      </c>
      <c r="AL32" s="78">
        <f>SUM(AL33:AL34)</f>
        <v>-223175936.90293571</v>
      </c>
      <c r="AM32" s="111">
        <f>SUM(AK32:AL32)</f>
        <v>304678677.12558424</v>
      </c>
      <c r="AN32" s="106">
        <v>912627139.48367631</v>
      </c>
      <c r="AO32" s="78">
        <v>-199249445.11565113</v>
      </c>
      <c r="AP32" s="73">
        <v>713377694.36802518</v>
      </c>
      <c r="AQ32" s="106">
        <v>1183931655.6430564</v>
      </c>
      <c r="AR32" s="78">
        <v>-96524092.129797667</v>
      </c>
      <c r="AS32" s="111">
        <v>1087407563.5132587</v>
      </c>
      <c r="AT32" s="106">
        <v>1124747337.4701507</v>
      </c>
      <c r="AU32" s="78">
        <v>-98175304.332630336</v>
      </c>
      <c r="AV32" s="111">
        <v>1026572033.1375203</v>
      </c>
    </row>
    <row r="33" spans="1:48" ht="24.95" customHeight="1">
      <c r="A33" s="69"/>
      <c r="B33" s="83"/>
      <c r="C33" s="107" t="s">
        <v>41</v>
      </c>
      <c r="D33" s="85">
        <v>529338</v>
      </c>
      <c r="E33" s="85">
        <v>21700</v>
      </c>
      <c r="F33" s="85">
        <f>(D33-E33)</f>
        <v>507638</v>
      </c>
      <c r="G33" s="85">
        <v>132335</v>
      </c>
      <c r="H33" s="85">
        <v>10850</v>
      </c>
      <c r="I33" s="85">
        <f t="shared" si="0"/>
        <v>121485</v>
      </c>
      <c r="J33" s="85">
        <v>264670</v>
      </c>
      <c r="K33" s="85">
        <v>10850</v>
      </c>
      <c r="L33" s="85">
        <f t="shared" si="1"/>
        <v>253820</v>
      </c>
      <c r="M33" s="86">
        <v>14927264</v>
      </c>
      <c r="N33" s="86">
        <v>5805828</v>
      </c>
      <c r="O33" s="85">
        <f t="shared" si="2"/>
        <v>9121436</v>
      </c>
      <c r="P33" s="86">
        <v>12344492</v>
      </c>
      <c r="Q33" s="86">
        <v>9724140</v>
      </c>
      <c r="R33" s="85">
        <f t="shared" si="3"/>
        <v>2620352</v>
      </c>
      <c r="S33" s="87">
        <f>'[1]TT current T6 &amp; TT capital T7'!C5</f>
        <v>151405080.99900001</v>
      </c>
      <c r="T33" s="85">
        <f>'[1]TT current T6 &amp; TT capital T7'!D5</f>
        <v>-6917886</v>
      </c>
      <c r="U33" s="88">
        <f t="shared" si="6"/>
        <v>144487194.99900001</v>
      </c>
      <c r="V33" s="87">
        <f>'[1]TT current T6 &amp; TT capital T7'!F5</f>
        <v>215237000</v>
      </c>
      <c r="W33" s="85">
        <f>'[1]TT current T6 &amp; TT capital T7'!G5</f>
        <v>-3998924</v>
      </c>
      <c r="X33" s="89">
        <f>'[1]TT current T6 &amp; TT capital T7'!H5</f>
        <v>211238076</v>
      </c>
      <c r="Y33" s="87">
        <f>'[1]TT current T6 &amp; TT capital T7'!I5</f>
        <v>250731902</v>
      </c>
      <c r="Z33" s="85">
        <f>'[1]TT current T6 &amp; TT capital T7'!J5</f>
        <v>-1572452</v>
      </c>
      <c r="AA33" s="89">
        <f>'[1]TT current T6 &amp; TT capital T7'!K5</f>
        <v>249159450</v>
      </c>
      <c r="AB33" s="108">
        <f>'[1]TT current T6 &amp; TT capital T7'!L5</f>
        <v>135497295.69992501</v>
      </c>
      <c r="AC33" s="91">
        <f>'[1]TT current T6 &amp; TT capital T7'!M5</f>
        <v>-1446189</v>
      </c>
      <c r="AD33" s="86">
        <f>'[1]TT current T6 &amp; TT capital T7'!N5</f>
        <v>134051106.69992501</v>
      </c>
      <c r="AE33" s="108">
        <f>'[1]TT current T6 &amp; TT capital T7'!O5</f>
        <v>177184443.54988751</v>
      </c>
      <c r="AF33" s="91">
        <f>'[1]TT current T6 &amp; TT capital T7'!P5</f>
        <v>-1559400</v>
      </c>
      <c r="AG33" s="86">
        <f>'[1]TT current T6 &amp; TT capital T7'!Q5</f>
        <v>175625043.54988751</v>
      </c>
      <c r="AH33" s="108">
        <f>'[1]TT current T6 &amp; TT capital T7'!R5</f>
        <v>233129800</v>
      </c>
      <c r="AI33" s="86">
        <f>'[1]TT current T6 &amp; TT capital T7'!S5</f>
        <v>-1620089</v>
      </c>
      <c r="AJ33" s="110">
        <f>'[1]TT current T6 &amp; TT capital T7'!T5</f>
        <v>231509711</v>
      </c>
      <c r="AK33" s="108">
        <f>'[1]TT current T6 &amp; TT capital T7'!U5</f>
        <v>344848753.41128719</v>
      </c>
      <c r="AL33" s="86">
        <f>'[1]TT current T6 &amp; TT capital T7'!V5</f>
        <v>-213976207.5189338</v>
      </c>
      <c r="AM33" s="110">
        <f>'[1]TT current T6 &amp; TT capital T7'!W5</f>
        <v>130872545.89235339</v>
      </c>
      <c r="AN33" s="108">
        <v>655543610</v>
      </c>
      <c r="AO33" s="86">
        <v>-151797314.82769522</v>
      </c>
      <c r="AP33" s="86">
        <v>503746295.17230475</v>
      </c>
      <c r="AQ33" s="108">
        <v>495722911.98491597</v>
      </c>
      <c r="AR33" s="86">
        <v>-5124411.3762363615</v>
      </c>
      <c r="AS33" s="110">
        <v>490598500.60867965</v>
      </c>
      <c r="AT33" s="108">
        <v>417553141.80641222</v>
      </c>
      <c r="AU33" s="86">
        <v>-9991292</v>
      </c>
      <c r="AV33" s="110">
        <v>407561849.80641222</v>
      </c>
    </row>
    <row r="34" spans="1:48" ht="24.95" customHeight="1">
      <c r="A34" s="69"/>
      <c r="B34" s="83"/>
      <c r="C34" s="107" t="s">
        <v>42</v>
      </c>
      <c r="D34" s="85">
        <v>23245392</v>
      </c>
      <c r="E34" s="85">
        <v>5859</v>
      </c>
      <c r="F34" s="85">
        <f>(D34-E34)</f>
        <v>23239533</v>
      </c>
      <c r="G34" s="85">
        <v>5873771</v>
      </c>
      <c r="H34" s="85">
        <v>1465</v>
      </c>
      <c r="I34" s="85">
        <f t="shared" si="0"/>
        <v>5872306</v>
      </c>
      <c r="J34" s="85">
        <v>31789274</v>
      </c>
      <c r="K34" s="85">
        <v>2196</v>
      </c>
      <c r="L34" s="85">
        <f t="shared" si="1"/>
        <v>31787078</v>
      </c>
      <c r="M34" s="86">
        <v>74197351</v>
      </c>
      <c r="N34" s="86">
        <v>0</v>
      </c>
      <c r="O34" s="85">
        <f t="shared" si="2"/>
        <v>74197351</v>
      </c>
      <c r="P34" s="86">
        <v>59594665</v>
      </c>
      <c r="Q34" s="86">
        <v>674127</v>
      </c>
      <c r="R34" s="85">
        <f t="shared" si="3"/>
        <v>58920538</v>
      </c>
      <c r="S34" s="87">
        <f>'[1]TT current T6 &amp; TT capital T7'!C11</f>
        <v>242124889.54919499</v>
      </c>
      <c r="T34" s="85">
        <f>'[1]TT current T6 &amp; TT capital T7'!D11</f>
        <v>-4782634.5423746388</v>
      </c>
      <c r="U34" s="88">
        <f t="shared" si="6"/>
        <v>237342255.00682035</v>
      </c>
      <c r="V34" s="87">
        <f>'[1]TT current T6 &amp; TT capital T7'!F11</f>
        <v>114215158.38</v>
      </c>
      <c r="W34" s="85">
        <f>'[1]TT current T6 &amp; TT capital T7'!G11</f>
        <v>-3687474.3415886513</v>
      </c>
      <c r="X34" s="89">
        <f>'[1]TT current T6 &amp; TT capital T7'!H11</f>
        <v>110527684.03841135</v>
      </c>
      <c r="Y34" s="87">
        <f>'[1]TT current T6 &amp; TT capital T7'!I11</f>
        <v>151621434.96859199</v>
      </c>
      <c r="Z34" s="85">
        <f>'[1]TT current T6 &amp; TT capital T7'!J11</f>
        <v>-4255726.8059293516</v>
      </c>
      <c r="AA34" s="89">
        <f>'[1]TT current T6 &amp; TT capital T7'!K11</f>
        <v>147365708.16266263</v>
      </c>
      <c r="AB34" s="108">
        <f>'[1]TT current T6 &amp; TT capital T7'!L11</f>
        <v>108024771.08583599</v>
      </c>
      <c r="AC34" s="91">
        <f>'[1]TT current T6 &amp; TT capital T7'!M11</f>
        <v>-13106750.988195423</v>
      </c>
      <c r="AD34" s="86">
        <f>'[1]TT current T6 &amp; TT capital T7'!N11</f>
        <v>94918020.097640574</v>
      </c>
      <c r="AE34" s="108">
        <f>'[1]TT current T6 &amp; TT capital T7'!O11</f>
        <v>139663640.49464723</v>
      </c>
      <c r="AF34" s="91">
        <f>'[1]TT current T6 &amp; TT capital T7'!P11</f>
        <v>-6681310.5886957981</v>
      </c>
      <c r="AG34" s="86">
        <f>'[1]TT current T6 &amp; TT capital T7'!Q11</f>
        <v>132982329.90595144</v>
      </c>
      <c r="AH34" s="108">
        <f>'[1]TT current T6 &amp; TT capital T7'!R11</f>
        <v>119981389.808541</v>
      </c>
      <c r="AI34" s="86">
        <f>'[1]TT current T6 &amp; TT capital T7'!S11</f>
        <v>-20417028.349062197</v>
      </c>
      <c r="AJ34" s="110">
        <f>'[1]TT current T6 &amp; TT capital T7'!T11</f>
        <v>99564361.459478796</v>
      </c>
      <c r="AK34" s="108">
        <f>'[1]TT current T6 &amp; TT capital T7'!U11</f>
        <v>183005860.6172328</v>
      </c>
      <c r="AL34" s="86">
        <f>'[1]TT current T6 &amp; TT capital T7'!V11</f>
        <v>-9199729.3840018995</v>
      </c>
      <c r="AM34" s="110">
        <f>'[1]TT current T6 &amp; TT capital T7'!W11</f>
        <v>173806131.23323092</v>
      </c>
      <c r="AN34" s="108">
        <v>257083529.48367628</v>
      </c>
      <c r="AO34" s="86">
        <v>-47452130.287955925</v>
      </c>
      <c r="AP34" s="86">
        <v>209631399.19572037</v>
      </c>
      <c r="AQ34" s="108">
        <v>688208743.65814042</v>
      </c>
      <c r="AR34" s="86">
        <v>-91399680.753561303</v>
      </c>
      <c r="AS34" s="110">
        <v>596809062.90457916</v>
      </c>
      <c r="AT34" s="108">
        <v>707194195.66373849</v>
      </c>
      <c r="AU34" s="86">
        <v>-88184012.332630336</v>
      </c>
      <c r="AV34" s="110">
        <v>619010183.33110809</v>
      </c>
    </row>
    <row r="35" spans="1:48" ht="24.95" customHeight="1">
      <c r="A35" s="105" t="s">
        <v>43</v>
      </c>
      <c r="B35" s="3"/>
      <c r="C35" s="70" t="s">
        <v>44</v>
      </c>
      <c r="D35" s="71" t="e">
        <f>SUM(D7,#REF!)</f>
        <v>#REF!</v>
      </c>
      <c r="E35" s="71" t="e">
        <f>SUM(E7,#REF!)</f>
        <v>#REF!</v>
      </c>
      <c r="F35" s="71" t="e">
        <f>(D35-E35)</f>
        <v>#REF!</v>
      </c>
      <c r="G35" s="71" t="e">
        <f>SUM(G7,#REF!)</f>
        <v>#REF!</v>
      </c>
      <c r="H35" s="71" t="e">
        <f>SUM(H7,#REF!)</f>
        <v>#REF!</v>
      </c>
      <c r="I35" s="71" t="e">
        <f t="shared" si="0"/>
        <v>#REF!</v>
      </c>
      <c r="J35" s="71" t="e">
        <f>SUM(J7,#REF!)</f>
        <v>#REF!</v>
      </c>
      <c r="K35" s="71" t="e">
        <f>SUM(K7,#REF!)</f>
        <v>#REF!</v>
      </c>
      <c r="L35" s="71" t="e">
        <f t="shared" si="1"/>
        <v>#REF!</v>
      </c>
      <c r="M35" s="81" t="e">
        <f>SUM(M7,#REF!)</f>
        <v>#REF!</v>
      </c>
      <c r="N35" s="81" t="e">
        <f>SUM(N7,#REF!)</f>
        <v>#REF!</v>
      </c>
      <c r="O35" s="71" t="e">
        <f t="shared" si="2"/>
        <v>#REF!</v>
      </c>
      <c r="P35" s="81" t="e">
        <f>SUM(P7,#REF!)</f>
        <v>#REF!</v>
      </c>
      <c r="Q35" s="81" t="e">
        <f>SUM(Q7,#REF!)</f>
        <v>#REF!</v>
      </c>
      <c r="R35" s="71" t="e">
        <f t="shared" si="3"/>
        <v>#REF!</v>
      </c>
      <c r="S35" s="82">
        <f>S7+S26+S32</f>
        <v>813492127.60000002</v>
      </c>
      <c r="T35" s="71">
        <f>T7+T26+T32</f>
        <v>-1003208256.76446</v>
      </c>
      <c r="U35" s="88">
        <f t="shared" si="6"/>
        <v>-189716129.16445994</v>
      </c>
      <c r="V35" s="74">
        <f>V7+V26+V32</f>
        <v>922751230.1500001</v>
      </c>
      <c r="W35" s="72">
        <f>W7+W26+W32</f>
        <v>-1190257679.8534861</v>
      </c>
      <c r="X35" s="76">
        <f>SUM(V35+W35)</f>
        <v>-267506449.70348597</v>
      </c>
      <c r="Y35" s="74">
        <f>Y7+Y26+Y32</f>
        <v>1174353828.4460773</v>
      </c>
      <c r="Z35" s="72">
        <f>Z7+Z26+Z32</f>
        <v>-1477581122.3511515</v>
      </c>
      <c r="AA35" s="76">
        <f>SUM(Y35+Z35)</f>
        <v>-303227293.90507412</v>
      </c>
      <c r="AB35" s="106">
        <f>AB7+AB26+AB32</f>
        <v>1181635076.9967451</v>
      </c>
      <c r="AC35" s="78">
        <f>AC7+AC26+AC32</f>
        <v>-1463072970.9805896</v>
      </c>
      <c r="AD35" s="78">
        <f>SUM(AB35+AC35)</f>
        <v>-281437893.98384452</v>
      </c>
      <c r="AE35" s="106">
        <f>AE7+AE26+AE32</f>
        <v>1443791348.7833118</v>
      </c>
      <c r="AF35" s="78">
        <f>AF7+AF26+AF32</f>
        <v>-1921820291.9449821</v>
      </c>
      <c r="AG35" s="78">
        <f>SUM(AE35+AF35)</f>
        <v>-478028943.16167021</v>
      </c>
      <c r="AH35" s="106">
        <f>AH7+AH26+AH32</f>
        <v>1404347386.9767449</v>
      </c>
      <c r="AI35" s="78">
        <f>AI7+AI26+AI32</f>
        <v>-2076513427.1390798</v>
      </c>
      <c r="AJ35" s="96">
        <f>SUM(AH35+AI35)</f>
        <v>-672166040.16233492</v>
      </c>
      <c r="AK35" s="106">
        <f>AK7+AK26+AK32</f>
        <v>1831960760.3277292</v>
      </c>
      <c r="AL35" s="78">
        <f>AL7+AL26+AL32</f>
        <v>-2939016925.6305251</v>
      </c>
      <c r="AM35" s="96">
        <f>SUM(AK35+AL35)</f>
        <v>-1107056165.3027959</v>
      </c>
      <c r="AN35" s="106">
        <v>2633422557.2542324</v>
      </c>
      <c r="AO35" s="78">
        <v>-4961787186.7687855</v>
      </c>
      <c r="AP35" s="78">
        <v>-2328364629.5145531</v>
      </c>
      <c r="AQ35" s="106">
        <v>3598271289.6513338</v>
      </c>
      <c r="AR35" s="78">
        <v>-11920420626.940004</v>
      </c>
      <c r="AS35" s="96">
        <v>-8322149337.2886705</v>
      </c>
      <c r="AT35" s="106">
        <v>7017943276.914712</v>
      </c>
      <c r="AU35" s="78">
        <v>-11805483054.552252</v>
      </c>
      <c r="AV35" s="96">
        <v>-4787539777.6375399</v>
      </c>
    </row>
    <row r="36" spans="1:48" ht="24.95" customHeight="1">
      <c r="A36" s="105" t="s">
        <v>45</v>
      </c>
      <c r="B36" s="3"/>
      <c r="C36" s="70" t="s">
        <v>46</v>
      </c>
      <c r="D36" s="71" t="e">
        <f>SUM(#REF!,#REF!,D65)</f>
        <v>#REF!</v>
      </c>
      <c r="E36" s="71" t="e">
        <f>SUM(#REF!,#REF!,E65)</f>
        <v>#REF!</v>
      </c>
      <c r="F36" s="71" t="e">
        <f>(D36-E36)</f>
        <v>#REF!</v>
      </c>
      <c r="G36" s="71" t="e">
        <f>SUM(#REF!,#REF!,G65)</f>
        <v>#REF!</v>
      </c>
      <c r="H36" s="71" t="e">
        <f>SUM(#REF!,#REF!,H65)</f>
        <v>#REF!</v>
      </c>
      <c r="I36" s="71" t="e">
        <f t="shared" si="0"/>
        <v>#REF!</v>
      </c>
      <c r="J36" s="71" t="e">
        <f>SUM(#REF!,#REF!,J65)</f>
        <v>#REF!</v>
      </c>
      <c r="K36" s="71" t="e">
        <f>SUM(#REF!,#REF!,K65)</f>
        <v>#REF!</v>
      </c>
      <c r="L36" s="71" t="e">
        <f t="shared" si="1"/>
        <v>#REF!</v>
      </c>
      <c r="M36" s="71">
        <f t="shared" ref="M36:S36" si="7">M37+M40</f>
        <v>0</v>
      </c>
      <c r="N36" s="71">
        <f t="shared" si="7"/>
        <v>0</v>
      </c>
      <c r="O36" s="71">
        <f t="shared" si="7"/>
        <v>0</v>
      </c>
      <c r="P36" s="71">
        <f t="shared" si="7"/>
        <v>0</v>
      </c>
      <c r="Q36" s="71">
        <f t="shared" si="7"/>
        <v>0</v>
      </c>
      <c r="R36" s="71">
        <f t="shared" si="7"/>
        <v>0</v>
      </c>
      <c r="S36" s="82">
        <f t="shared" si="7"/>
        <v>358247878.97052526</v>
      </c>
      <c r="T36" s="71">
        <f>T37+T40</f>
        <v>-115302836.2</v>
      </c>
      <c r="U36" s="88">
        <f>U37+U40+U65</f>
        <v>300244443.77052522</v>
      </c>
      <c r="V36" s="74">
        <f>V37+V40</f>
        <v>525623286.99606133</v>
      </c>
      <c r="W36" s="72">
        <f>W37+W40</f>
        <v>-130899593.8</v>
      </c>
      <c r="X36" s="76">
        <f>X37+X40</f>
        <v>425604831.99606138</v>
      </c>
      <c r="Y36" s="74">
        <f>Y37+Y40</f>
        <v>465470066.72822928</v>
      </c>
      <c r="Z36" s="72">
        <f>Z37+Z40</f>
        <v>-85578010.316786051</v>
      </c>
      <c r="AA36" s="76">
        <f>SUM(Y36+Z36)</f>
        <v>379892056.41144323</v>
      </c>
      <c r="AB36" s="106">
        <f>AB37+AB40</f>
        <v>1241733902.9226077</v>
      </c>
      <c r="AC36" s="78">
        <f>AC37+AC40</f>
        <v>-845294740.23055744</v>
      </c>
      <c r="AD36" s="78">
        <f>SUM(AB36+AC36)</f>
        <v>396439162.69205022</v>
      </c>
      <c r="AE36" s="106">
        <f>AE37+AE40</f>
        <v>3010020123.778378</v>
      </c>
      <c r="AF36" s="78">
        <f>AF37+AF40</f>
        <v>-2147861337.4243922</v>
      </c>
      <c r="AG36" s="78">
        <f>SUM(AE36+AF36)</f>
        <v>862158786.35398579</v>
      </c>
      <c r="AH36" s="106">
        <f>AH37+AH40</f>
        <v>691895751.18660522</v>
      </c>
      <c r="AI36" s="78">
        <f>AI37+AI40</f>
        <v>-197896865.74027652</v>
      </c>
      <c r="AJ36" s="96">
        <f>SUM(AH36+AI36)</f>
        <v>493998885.4463287</v>
      </c>
      <c r="AK36" s="106">
        <f>AK37+AK40</f>
        <v>1819704550.203125</v>
      </c>
      <c r="AL36" s="78">
        <f>AL37+AL40</f>
        <v>-342782249.34123373</v>
      </c>
      <c r="AM36" s="96">
        <f>SUM(AK36+AL36)</f>
        <v>1476922300.8618913</v>
      </c>
      <c r="AN36" s="106">
        <v>2314085857.7998109</v>
      </c>
      <c r="AO36" s="78">
        <v>-255567882.04724646</v>
      </c>
      <c r="AP36" s="78">
        <v>2058517975.7525644</v>
      </c>
      <c r="AQ36" s="106">
        <v>8061584532.8290434</v>
      </c>
      <c r="AR36" s="78">
        <v>-580792489.81078041</v>
      </c>
      <c r="AS36" s="96">
        <v>7480792043.0182629</v>
      </c>
      <c r="AT36" s="106">
        <v>4623159198.8223238</v>
      </c>
      <c r="AU36" s="78">
        <v>-440181623.6446861</v>
      </c>
      <c r="AV36" s="96">
        <v>4182977575.1776376</v>
      </c>
    </row>
    <row r="37" spans="1:48" s="117" customFormat="1" ht="24.95" customHeight="1">
      <c r="A37" s="105"/>
      <c r="B37" s="3">
        <v>5</v>
      </c>
      <c r="C37" s="70" t="s">
        <v>47</v>
      </c>
      <c r="D37" s="71"/>
      <c r="E37" s="71"/>
      <c r="F37" s="71"/>
      <c r="G37" s="71"/>
      <c r="H37" s="71"/>
      <c r="I37" s="71"/>
      <c r="J37" s="71"/>
      <c r="K37" s="71"/>
      <c r="L37" s="71"/>
      <c r="M37" s="81"/>
      <c r="N37" s="81"/>
      <c r="O37" s="71"/>
      <c r="P37" s="81"/>
      <c r="Q37" s="81"/>
      <c r="R37" s="71"/>
      <c r="S37" s="82">
        <f>SUM(S38:S39)</f>
        <v>166657179</v>
      </c>
      <c r="T37" s="71">
        <f>SUM(T38:T39)</f>
        <v>0</v>
      </c>
      <c r="U37" s="75">
        <f t="shared" ref="U37:U43" si="8">SUM(S37:T37)</f>
        <v>166657179</v>
      </c>
      <c r="V37" s="82">
        <f>SUM(V38:V39)</f>
        <v>219693055.41</v>
      </c>
      <c r="W37" s="71">
        <f>SUM(W38:W39)</f>
        <v>0</v>
      </c>
      <c r="X37" s="112">
        <f>SUM(V37+W37)</f>
        <v>219693055.41</v>
      </c>
      <c r="Y37" s="82">
        <f>SUM(Y38:Y39)</f>
        <v>195949789</v>
      </c>
      <c r="Z37" s="71">
        <f>SUM(Z38:Z39)</f>
        <v>0</v>
      </c>
      <c r="AA37" s="113">
        <f>SUM(Y37+Z37)</f>
        <v>195949789</v>
      </c>
      <c r="AB37" s="106">
        <f>SUM(AB38:AB39)</f>
        <v>767202404.39999998</v>
      </c>
      <c r="AC37" s="114">
        <f>SUM(AC38:AC39)</f>
        <v>0</v>
      </c>
      <c r="AD37" s="115">
        <f>SUM(AB37+AC37)</f>
        <v>767202404.39999998</v>
      </c>
      <c r="AE37" s="106">
        <f>SUM(AE38:AE39)</f>
        <v>1893181214</v>
      </c>
      <c r="AF37" s="114">
        <f>SUM(AF38:AF39)</f>
        <v>0</v>
      </c>
      <c r="AG37" s="115">
        <f>SUM(AE37+AF37)</f>
        <v>1893181214</v>
      </c>
      <c r="AH37" s="106">
        <f>SUM(AH38:AH39)</f>
        <v>197922019.44753802</v>
      </c>
      <c r="AI37" s="114">
        <f>SUM(AI38:AI39)</f>
        <v>0</v>
      </c>
      <c r="AJ37" s="116">
        <f>SUM(AH37+AI37)</f>
        <v>197922019.44753802</v>
      </c>
      <c r="AK37" s="106">
        <f>SUM(AK38:AK39)</f>
        <v>507627713.9051677</v>
      </c>
      <c r="AL37" s="114">
        <f>SUM(AL38:AL39)</f>
        <v>0</v>
      </c>
      <c r="AM37" s="116">
        <f>SUM(AK37+AL37)</f>
        <v>507627713.9051677</v>
      </c>
      <c r="AN37" s="106">
        <v>521140355.66069663</v>
      </c>
      <c r="AO37" s="114">
        <v>0</v>
      </c>
      <c r="AP37" s="115">
        <v>521140355.66069663</v>
      </c>
      <c r="AQ37" s="106">
        <v>683236341.93474448</v>
      </c>
      <c r="AR37" s="114">
        <v>0</v>
      </c>
      <c r="AS37" s="116">
        <v>683236341.93474448</v>
      </c>
      <c r="AT37" s="106">
        <v>535983683.40891945</v>
      </c>
      <c r="AU37" s="114">
        <v>0</v>
      </c>
      <c r="AV37" s="116">
        <v>535983683.40891945</v>
      </c>
    </row>
    <row r="38" spans="1:48" ht="24.95" customHeight="1">
      <c r="A38" s="105"/>
      <c r="B38" s="3"/>
      <c r="C38" s="107" t="s">
        <v>48</v>
      </c>
      <c r="D38" s="71"/>
      <c r="E38" s="71"/>
      <c r="F38" s="71"/>
      <c r="G38" s="71"/>
      <c r="H38" s="71"/>
      <c r="I38" s="71"/>
      <c r="J38" s="71"/>
      <c r="K38" s="71"/>
      <c r="L38" s="71"/>
      <c r="M38" s="81"/>
      <c r="N38" s="81"/>
      <c r="O38" s="71"/>
      <c r="P38" s="81"/>
      <c r="Q38" s="81"/>
      <c r="R38" s="71"/>
      <c r="S38" s="87">
        <f>'[1]TT current T6 &amp; TT capital T7'!C22</f>
        <v>163616371</v>
      </c>
      <c r="T38" s="71">
        <f>'[1]TT current T6 &amp; TT capital T7'!D22</f>
        <v>0</v>
      </c>
      <c r="U38" s="88">
        <f t="shared" si="8"/>
        <v>163616371</v>
      </c>
      <c r="V38" s="87">
        <f>'[1]TT current T6 &amp; TT capital T7'!F22</f>
        <v>214158821</v>
      </c>
      <c r="W38" s="85">
        <f>'[1]TT current T6 &amp; TT capital T7'!G22</f>
        <v>0</v>
      </c>
      <c r="X38" s="89">
        <f>'[1]TT current T6 &amp; TT capital T7'!H22</f>
        <v>214158821</v>
      </c>
      <c r="Y38" s="87">
        <f>'[1]TT current T6 &amp; TT capital T7'!I22</f>
        <v>190965948</v>
      </c>
      <c r="Z38" s="85">
        <f>'[1]TT current T6 &amp; TT capital T7'!J22</f>
        <v>0</v>
      </c>
      <c r="AA38" s="89">
        <f>'[1]TT current T6 &amp; TT capital T7'!K22</f>
        <v>190965948</v>
      </c>
      <c r="AB38" s="108">
        <f>'[1]TT current T6 &amp; TT capital T7'!L22</f>
        <v>766807077.39999998</v>
      </c>
      <c r="AC38" s="95">
        <f>'[1]TT current T6 &amp; TT capital T7'!M22</f>
        <v>0</v>
      </c>
      <c r="AD38" s="86">
        <f>'[1]TT current T6 &amp; TT capital T7'!N22</f>
        <v>766807077.39999998</v>
      </c>
      <c r="AE38" s="108">
        <f>'[1]TT current T6 &amp; TT capital T7'!O22</f>
        <v>1889934493</v>
      </c>
      <c r="AF38" s="86">
        <f>'[1]TT current T6 &amp; TT capital T7'!P22</f>
        <v>0</v>
      </c>
      <c r="AG38" s="86">
        <f>'[1]TT current T6 &amp; TT capital T7'!Q22</f>
        <v>1889934493</v>
      </c>
      <c r="AH38" s="108">
        <f>'[1]TT current T6 &amp; TT capital T7'!R22</f>
        <v>173760449.59999999</v>
      </c>
      <c r="AI38" s="86">
        <f>'[1]TT current T6 &amp; TT capital T7'!S22</f>
        <v>0</v>
      </c>
      <c r="AJ38" s="110">
        <f>'[1]TT current T6 &amp; TT capital T7'!T22</f>
        <v>173760449.59999999</v>
      </c>
      <c r="AK38" s="108">
        <f>'[1]TT current T6 &amp; TT capital T7'!U22</f>
        <v>451265182.7430498</v>
      </c>
      <c r="AL38" s="86">
        <f>'[1]TT current T6 &amp; TT capital T7'!V22</f>
        <v>0</v>
      </c>
      <c r="AM38" s="110">
        <f>'[1]TT current T6 &amp; TT capital T7'!W22</f>
        <v>451265182.7430498</v>
      </c>
      <c r="AN38" s="108">
        <v>430895735.53108269</v>
      </c>
      <c r="AO38" s="86">
        <v>0</v>
      </c>
      <c r="AP38" s="86">
        <v>430895735.53108269</v>
      </c>
      <c r="AQ38" s="108">
        <v>580970282.75178373</v>
      </c>
      <c r="AR38" s="86">
        <v>0</v>
      </c>
      <c r="AS38" s="110">
        <v>580970282.75178373</v>
      </c>
      <c r="AT38" s="108">
        <v>386998899.13504177</v>
      </c>
      <c r="AU38" s="86">
        <v>0</v>
      </c>
      <c r="AV38" s="110">
        <v>386998899.13504177</v>
      </c>
    </row>
    <row r="39" spans="1:48" ht="24.95" customHeight="1">
      <c r="A39" s="105"/>
      <c r="B39" s="3"/>
      <c r="C39" s="107" t="s">
        <v>49</v>
      </c>
      <c r="D39" s="71"/>
      <c r="E39" s="71"/>
      <c r="F39" s="71"/>
      <c r="G39" s="71"/>
      <c r="H39" s="71"/>
      <c r="I39" s="71"/>
      <c r="J39" s="71"/>
      <c r="K39" s="71"/>
      <c r="L39" s="71"/>
      <c r="M39" s="81"/>
      <c r="N39" s="81"/>
      <c r="O39" s="71"/>
      <c r="P39" s="81"/>
      <c r="Q39" s="81"/>
      <c r="R39" s="71"/>
      <c r="S39" s="87">
        <f>'[1]TT current T6 &amp; TT capital T7'!C25</f>
        <v>3040808</v>
      </c>
      <c r="T39" s="71">
        <f>'[1]TT current T6 &amp; TT capital T7'!D25</f>
        <v>0</v>
      </c>
      <c r="U39" s="88">
        <f t="shared" si="8"/>
        <v>3040808</v>
      </c>
      <c r="V39" s="87">
        <f>'[1]TT current T6 &amp; TT capital T7'!F25</f>
        <v>5534234.4100000001</v>
      </c>
      <c r="W39" s="85">
        <f>'[1]TT current T6 &amp; TT capital T7'!G25</f>
        <v>0</v>
      </c>
      <c r="X39" s="89">
        <f>'[1]TT current T6 &amp; TT capital T7'!H25</f>
        <v>5534234.4100000001</v>
      </c>
      <c r="Y39" s="87">
        <f>'[1]TT current T6 &amp; TT capital T7'!I25</f>
        <v>4983841</v>
      </c>
      <c r="Z39" s="85">
        <f>'[1]TT current T6 &amp; TT capital T7'!J25</f>
        <v>0</v>
      </c>
      <c r="AA39" s="89">
        <f>'[1]TT current T6 &amp; TT capital T7'!K25</f>
        <v>4983841</v>
      </c>
      <c r="AB39" s="108">
        <f>'[1]TT current T6 &amp; TT capital T7'!L25</f>
        <v>395327</v>
      </c>
      <c r="AC39" s="95">
        <f>'[1]TT current T6 &amp; TT capital T7'!M25</f>
        <v>0</v>
      </c>
      <c r="AD39" s="86">
        <f>'[1]TT current T6 &amp; TT capital T7'!N25</f>
        <v>395327</v>
      </c>
      <c r="AE39" s="108">
        <f>'[1]TT current T6 &amp; TT capital T7'!O25</f>
        <v>3246721</v>
      </c>
      <c r="AF39" s="86">
        <f>'[1]TT current T6 &amp; TT capital T7'!P25</f>
        <v>0</v>
      </c>
      <c r="AG39" s="86">
        <f>'[1]TT current T6 &amp; TT capital T7'!Q25</f>
        <v>3246721</v>
      </c>
      <c r="AH39" s="108">
        <f>'[1]TT current T6 &amp; TT capital T7'!R25</f>
        <v>24161569.847538032</v>
      </c>
      <c r="AI39" s="86">
        <f>'[1]TT current T6 &amp; TT capital T7'!S25</f>
        <v>0</v>
      </c>
      <c r="AJ39" s="110">
        <f>'[1]TT current T6 &amp; TT capital T7'!T25</f>
        <v>24161569.847538032</v>
      </c>
      <c r="AK39" s="108">
        <f>'[1]TT current T6 &amp; TT capital T7'!U25</f>
        <v>56362531.162117869</v>
      </c>
      <c r="AL39" s="86">
        <f>'[1]TT current T6 &amp; TT capital T7'!V25</f>
        <v>0</v>
      </c>
      <c r="AM39" s="110">
        <f>'[1]TT current T6 &amp; TT capital T7'!W25</f>
        <v>56362531.162117869</v>
      </c>
      <c r="AN39" s="108">
        <v>90244620.129613906</v>
      </c>
      <c r="AO39" s="86">
        <v>0</v>
      </c>
      <c r="AP39" s="86">
        <v>90244620.129613906</v>
      </c>
      <c r="AQ39" s="108">
        <v>102266059.18296079</v>
      </c>
      <c r="AR39" s="86">
        <v>0</v>
      </c>
      <c r="AS39" s="110">
        <v>102266059.18296079</v>
      </c>
      <c r="AT39" s="108">
        <v>148984784.27387771</v>
      </c>
      <c r="AU39" s="86">
        <v>0</v>
      </c>
      <c r="AV39" s="110">
        <v>148984784.27387771</v>
      </c>
    </row>
    <row r="40" spans="1:48" s="117" customFormat="1" ht="24.95" customHeight="1">
      <c r="A40" s="105"/>
      <c r="B40" s="3">
        <v>6</v>
      </c>
      <c r="C40" s="70" t="s">
        <v>50</v>
      </c>
      <c r="D40" s="71"/>
      <c r="E40" s="71"/>
      <c r="F40" s="71"/>
      <c r="G40" s="71"/>
      <c r="H40" s="71"/>
      <c r="I40" s="71"/>
      <c r="J40" s="71"/>
      <c r="K40" s="71"/>
      <c r="L40" s="71"/>
      <c r="M40" s="73"/>
      <c r="N40" s="73"/>
      <c r="O40" s="71"/>
      <c r="P40" s="118"/>
      <c r="Q40" s="118"/>
      <c r="R40" s="71"/>
      <c r="S40" s="82">
        <f>'[1]TT Financial Acc T8a'!C4</f>
        <v>191590699.97052526</v>
      </c>
      <c r="T40" s="71">
        <f>'[1]TT Financial Acc T8a'!D4</f>
        <v>-115302836.2</v>
      </c>
      <c r="U40" s="113">
        <f>'[1]TT Financial Acc T8a'!E4</f>
        <v>78740195.770525247</v>
      </c>
      <c r="V40" s="74">
        <f>'[1]TT Financial Acc T8a'!F4</f>
        <v>305930231.58606136</v>
      </c>
      <c r="W40" s="72">
        <f>'[1]TT Financial Acc T8a'!G4</f>
        <v>-130899593.8</v>
      </c>
      <c r="X40" s="76">
        <f>'[1]TT Financial Acc T8a'!H4</f>
        <v>205911776.58606139</v>
      </c>
      <c r="Y40" s="74">
        <f>'[1]TT Financial Acc T8a'!I4</f>
        <v>269520277.72822928</v>
      </c>
      <c r="Z40" s="72">
        <f>'[1]TT Financial Acc T8a'!J4</f>
        <v>-85578010.316786051</v>
      </c>
      <c r="AA40" s="76">
        <f>'[1]TT Financial Acc T8a'!K4</f>
        <v>181326403.19415933</v>
      </c>
      <c r="AB40" s="77">
        <f>'[1]TT Financial Acc T8a'!L4</f>
        <v>474531498.52260768</v>
      </c>
      <c r="AC40" s="78">
        <f>'[1]TT Financial Acc T8a'!M4</f>
        <v>-845294740.23055744</v>
      </c>
      <c r="AD40" s="78">
        <f>'[1]TT Financial Acc T8a'!N4</f>
        <v>-380231036.39051485</v>
      </c>
      <c r="AE40" s="79">
        <f>'[1]TT Financial Acc T8a'!O4</f>
        <v>1116838909.778378</v>
      </c>
      <c r="AF40" s="78">
        <f>'[1]TT Financial Acc T8a'!P4</f>
        <v>-2147861337.4243922</v>
      </c>
      <c r="AG40" s="78">
        <f>'[1]TT Financial Acc T8a'!Q4</f>
        <v>-979801753.40581369</v>
      </c>
      <c r="AH40" s="119">
        <f>'[1]TT Financial Acc T8a'!R4</f>
        <v>493973731.73906726</v>
      </c>
      <c r="AI40" s="120">
        <f>'[1]TT Financial Acc T8a'!S4</f>
        <v>-197896865.74027652</v>
      </c>
      <c r="AJ40" s="121">
        <f>'[1]TT Financial Acc T8a'!T4</f>
        <v>284426248.33065569</v>
      </c>
      <c r="AK40" s="119">
        <f>'[1]TT Financial Acc T8a'!U4</f>
        <v>1312076836.2979574</v>
      </c>
      <c r="AL40" s="120">
        <f>'[1]TT Financial Acc T8a'!V4</f>
        <v>-342782249.34123373</v>
      </c>
      <c r="AM40" s="121">
        <f>'[1]TT Financial Acc T8a'!W4</f>
        <v>1183634979.8175058</v>
      </c>
      <c r="AN40" s="119">
        <v>1792945502.1391144</v>
      </c>
      <c r="AO40" s="120">
        <v>-255567882.04724646</v>
      </c>
      <c r="AP40" s="120">
        <v>1419769610.1283977</v>
      </c>
      <c r="AQ40" s="119">
        <v>7378348190.8942986</v>
      </c>
      <c r="AR40" s="120">
        <v>-580792489.81078041</v>
      </c>
      <c r="AS40" s="121">
        <v>7276787735.2586784</v>
      </c>
      <c r="AT40" s="119">
        <v>4087175515.4134045</v>
      </c>
      <c r="AU40" s="120">
        <v>-440181623.6446861</v>
      </c>
      <c r="AV40" s="121">
        <v>4070420748.1048832</v>
      </c>
    </row>
    <row r="41" spans="1:48" s="117" customFormat="1" ht="24.95" customHeight="1">
      <c r="A41" s="105"/>
      <c r="B41" s="3"/>
      <c r="C41" s="70" t="s">
        <v>51</v>
      </c>
      <c r="D41" s="71">
        <v>1294000</v>
      </c>
      <c r="E41" s="71">
        <v>1594875</v>
      </c>
      <c r="F41" s="71">
        <f>(D41-E41)</f>
        <v>-300875</v>
      </c>
      <c r="G41" s="71">
        <v>2284194</v>
      </c>
      <c r="H41" s="71">
        <v>2284503</v>
      </c>
      <c r="I41" s="71">
        <f>(G41-H41)</f>
        <v>-309</v>
      </c>
      <c r="J41" s="71">
        <v>79328</v>
      </c>
      <c r="K41" s="71">
        <v>1056324</v>
      </c>
      <c r="L41" s="71">
        <f>(J41-K41)</f>
        <v>-976996</v>
      </c>
      <c r="M41" s="73">
        <v>8769596</v>
      </c>
      <c r="N41" s="73">
        <v>4780596</v>
      </c>
      <c r="O41" s="71">
        <f>(M41-N41)</f>
        <v>3989000</v>
      </c>
      <c r="P41" s="81">
        <v>9754956</v>
      </c>
      <c r="Q41" s="81">
        <v>5354262</v>
      </c>
      <c r="R41" s="71">
        <f>(P41-Q41)</f>
        <v>4400694</v>
      </c>
      <c r="S41" s="82">
        <f>SUM(S42:S43)</f>
        <v>37884066.075287148</v>
      </c>
      <c r="T41" s="71">
        <f>SUM(T42:T43)</f>
        <v>-17656432</v>
      </c>
      <c r="U41" s="75">
        <f t="shared" si="8"/>
        <v>20227634.075287148</v>
      </c>
      <c r="V41" s="122">
        <f>SUM(V42:V43)</f>
        <v>165193243.78606138</v>
      </c>
      <c r="W41" s="123">
        <f>SUM(W42:W43)</f>
        <v>0</v>
      </c>
      <c r="X41" s="124">
        <f>SUM(V41+W41)</f>
        <v>165193243.78606138</v>
      </c>
      <c r="Y41" s="74">
        <f>SUM(Y42:Y43)</f>
        <v>266022694.72822928</v>
      </c>
      <c r="Z41" s="72">
        <f>SUM(Z42:Z43)</f>
        <v>-3845596</v>
      </c>
      <c r="AA41" s="76">
        <f>SUM(Y41+Z41)</f>
        <v>262177098.72822928</v>
      </c>
      <c r="AB41" s="106">
        <f>SUM(AB42:AB43)</f>
        <v>174435672.7226077</v>
      </c>
      <c r="AC41" s="78">
        <f>SUM(AC42:AC43)</f>
        <v>-370090.7</v>
      </c>
      <c r="AD41" s="81">
        <f>SUM(AB41+AC41)</f>
        <v>174065582.02260771</v>
      </c>
      <c r="AE41" s="106">
        <f>SUM(AE42:AE43)</f>
        <v>299781400.91837806</v>
      </c>
      <c r="AF41" s="78">
        <f>SUM(AF42:AF43)</f>
        <v>-11478624</v>
      </c>
      <c r="AG41" s="81">
        <f>SUM(AE41+AF41)</f>
        <v>288302776.91837806</v>
      </c>
      <c r="AH41" s="125">
        <f>SUM(AH42:AH43)</f>
        <v>202559953.86906725</v>
      </c>
      <c r="AI41" s="120">
        <f>SUM(AI42:AI43)</f>
        <v>-30753927</v>
      </c>
      <c r="AJ41" s="116">
        <f>SUM(AH41+AI41)</f>
        <v>171806026.86906725</v>
      </c>
      <c r="AK41" s="125">
        <f>SUM(AK42:AK43)</f>
        <v>393351499.43403709</v>
      </c>
      <c r="AL41" s="120">
        <f>SUM(AL42:AL43)</f>
        <v>-18067424</v>
      </c>
      <c r="AM41" s="116">
        <f>SUM(AK41+AL41)</f>
        <v>375284075.43403709</v>
      </c>
      <c r="AN41" s="125">
        <v>948524963.46364558</v>
      </c>
      <c r="AO41" s="120">
        <v>0</v>
      </c>
      <c r="AP41" s="115">
        <v>948524963.46364558</v>
      </c>
      <c r="AQ41" s="125">
        <v>4133781575.289186</v>
      </c>
      <c r="AR41" s="120">
        <v>0</v>
      </c>
      <c r="AS41" s="116">
        <v>4133781575.289186</v>
      </c>
      <c r="AT41" s="125">
        <v>2382895231.2258625</v>
      </c>
      <c r="AU41" s="120">
        <v>-405939</v>
      </c>
      <c r="AV41" s="116">
        <v>2382489292.2258625</v>
      </c>
    </row>
    <row r="42" spans="1:48" ht="24.95" customHeight="1">
      <c r="A42" s="69"/>
      <c r="B42" s="83"/>
      <c r="C42" s="107" t="s">
        <v>52</v>
      </c>
      <c r="D42" s="85"/>
      <c r="E42" s="85"/>
      <c r="F42" s="85"/>
      <c r="G42" s="85"/>
      <c r="H42" s="85"/>
      <c r="I42" s="85"/>
      <c r="J42" s="85"/>
      <c r="K42" s="85"/>
      <c r="L42" s="85"/>
      <c r="M42" s="86"/>
      <c r="N42" s="86"/>
      <c r="O42" s="85"/>
      <c r="P42" s="126"/>
      <c r="Q42" s="126"/>
      <c r="R42" s="85"/>
      <c r="S42" s="87">
        <f>'[1]TT Financial Acc T8a'!C6</f>
        <v>0</v>
      </c>
      <c r="T42" s="85">
        <f>'[1]TT Financial Acc T8a'!D6</f>
        <v>0</v>
      </c>
      <c r="U42" s="88">
        <f t="shared" si="8"/>
        <v>0</v>
      </c>
      <c r="V42" s="127">
        <f>'[1]TT Financial Acc T8a'!F6</f>
        <v>0</v>
      </c>
      <c r="W42" s="128">
        <f>'[1]TT Financial Acc T8a'!G6</f>
        <v>0</v>
      </c>
      <c r="X42" s="129">
        <f>'[1]TT Financial Acc T8a'!H6</f>
        <v>0</v>
      </c>
      <c r="Y42" s="87">
        <f>'[1]TT Financial Acc T8a'!I6</f>
        <v>21814521</v>
      </c>
      <c r="Z42" s="85">
        <f>'[1]TT Financial Acc T8a'!J6</f>
        <v>0</v>
      </c>
      <c r="AA42" s="89">
        <f>'[1]TT Financial Acc T8a'!K6</f>
        <v>21814521</v>
      </c>
      <c r="AB42" s="108">
        <f>'[1]TT Financial Acc T8a'!L6</f>
        <v>0</v>
      </c>
      <c r="AC42" s="86">
        <f>'[1]TT Financial Acc T8a'!M6</f>
        <v>0</v>
      </c>
      <c r="AD42" s="86">
        <f>'[1]TT Financial Acc T8a'!N6</f>
        <v>0</v>
      </c>
      <c r="AE42" s="108">
        <f>'[1]TT Financial Acc T8a'!O6</f>
        <v>0</v>
      </c>
      <c r="AF42" s="86">
        <f>'[1]TT Financial Acc T8a'!P6</f>
        <v>0</v>
      </c>
      <c r="AG42" s="86">
        <f>'[1]TT Financial Acc T8a'!Q6</f>
        <v>0</v>
      </c>
      <c r="AH42" s="130">
        <f>'[1]TT Financial Acc T8a'!R6</f>
        <v>0</v>
      </c>
      <c r="AI42" s="131">
        <f>'[1]TT Financial Acc T8a'!S6</f>
        <v>0</v>
      </c>
      <c r="AJ42" s="132">
        <f>'[1]TT Financial Acc T8a'!T6</f>
        <v>0</v>
      </c>
      <c r="AK42" s="130">
        <f>'[1]TT Financial Acc T8a'!U6</f>
        <v>0</v>
      </c>
      <c r="AL42" s="131">
        <f>'[1]TT Financial Acc T8a'!V6</f>
        <v>0</v>
      </c>
      <c r="AM42" s="132">
        <f>'[1]TT Financial Acc T8a'!W6</f>
        <v>0</v>
      </c>
      <c r="AN42" s="130">
        <v>0</v>
      </c>
      <c r="AO42" s="131">
        <v>0</v>
      </c>
      <c r="AP42" s="131">
        <v>0</v>
      </c>
      <c r="AQ42" s="130">
        <v>0</v>
      </c>
      <c r="AR42" s="131">
        <v>0</v>
      </c>
      <c r="AS42" s="132">
        <v>0</v>
      </c>
      <c r="AT42" s="130">
        <v>0</v>
      </c>
      <c r="AU42" s="131">
        <v>0</v>
      </c>
      <c r="AV42" s="132">
        <v>0</v>
      </c>
    </row>
    <row r="43" spans="1:48" ht="24.95" customHeight="1" thickBot="1">
      <c r="A43" s="133"/>
      <c r="B43" s="134"/>
      <c r="C43" s="135" t="s">
        <v>53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7"/>
      <c r="O43" s="136"/>
      <c r="P43" s="138"/>
      <c r="Q43" s="138"/>
      <c r="R43" s="136"/>
      <c r="S43" s="139">
        <f>'[1]TT Financial Acc T8a'!C10</f>
        <v>37884066.075287148</v>
      </c>
      <c r="T43" s="140">
        <f>'[1]TT Financial Acc T8a'!D10</f>
        <v>-17656432</v>
      </c>
      <c r="U43" s="141">
        <f t="shared" si="8"/>
        <v>20227634.075287148</v>
      </c>
      <c r="V43" s="142">
        <f>'[1]TT Financial Acc T8a'!F10</f>
        <v>165193243.78606138</v>
      </c>
      <c r="W43" s="143">
        <f>'[1]TT Financial Acc T8a'!G10</f>
        <v>0</v>
      </c>
      <c r="X43" s="144">
        <f>'[1]TT Financial Acc T8a'!H10</f>
        <v>165193243.78606138</v>
      </c>
      <c r="Y43" s="139">
        <f>'[1]TT Financial Acc T8a'!I10</f>
        <v>244208173.72822928</v>
      </c>
      <c r="Z43" s="136">
        <f>'[1]TT Financial Acc T8a'!J10</f>
        <v>-3845596</v>
      </c>
      <c r="AA43" s="145">
        <f>'[1]TT Financial Acc T8a'!K10</f>
        <v>240362577.72822928</v>
      </c>
      <c r="AB43" s="146">
        <f>'[1]TT Financial Acc T8a'!L10</f>
        <v>174435672.7226077</v>
      </c>
      <c r="AC43" s="147">
        <f>'[1]TT Financial Acc T8a'!M10</f>
        <v>-370090.7</v>
      </c>
      <c r="AD43" s="137">
        <f>'[1]TT Financial Acc T8a'!N10</f>
        <v>174065582.02260768</v>
      </c>
      <c r="AE43" s="146">
        <f>'[1]TT Financial Acc T8a'!O10</f>
        <v>299781400.91837806</v>
      </c>
      <c r="AF43" s="147">
        <f>'[1]TT Financial Acc T8a'!P10</f>
        <v>-11478624</v>
      </c>
      <c r="AG43" s="137">
        <f>'[1]TT Financial Acc T8a'!Q10</f>
        <v>288302776.91837806</v>
      </c>
      <c r="AH43" s="148">
        <f>'[1]TT Financial Acc T8a'!R10</f>
        <v>202559953.86906725</v>
      </c>
      <c r="AI43" s="149">
        <f>'[1]TT Financial Acc T8a'!S10</f>
        <v>-30753927</v>
      </c>
      <c r="AJ43" s="150">
        <f>'[1]TT Financial Acc T8a'!T10</f>
        <v>171806026.86906725</v>
      </c>
      <c r="AK43" s="148">
        <f>'[1]TT Financial Acc T8a'!U10</f>
        <v>393351499.43403709</v>
      </c>
      <c r="AL43" s="149">
        <f>'[1]TT Financial Acc T8a'!V10</f>
        <v>-18067424</v>
      </c>
      <c r="AM43" s="150">
        <f>'[1]TT Financial Acc T8a'!W10</f>
        <v>375284075.43403709</v>
      </c>
      <c r="AN43" s="148">
        <v>948524963.46364558</v>
      </c>
      <c r="AO43" s="149">
        <v>0</v>
      </c>
      <c r="AP43" s="149">
        <v>948524963.46364558</v>
      </c>
      <c r="AQ43" s="148">
        <v>4133781575.289186</v>
      </c>
      <c r="AR43" s="149">
        <v>0</v>
      </c>
      <c r="AS43" s="150">
        <v>4133781575.289186</v>
      </c>
      <c r="AT43" s="148">
        <v>2382895231.2258625</v>
      </c>
      <c r="AU43" s="149">
        <v>-405939</v>
      </c>
      <c r="AV43" s="150">
        <v>2382489292.2258625</v>
      </c>
    </row>
    <row r="44" spans="1:48" ht="24.95" customHeight="1">
      <c r="A44" s="151"/>
      <c r="B44" s="83"/>
      <c r="C44" s="152"/>
      <c r="D44" s="85">
        <v>0</v>
      </c>
      <c r="E44" s="85">
        <v>57745</v>
      </c>
      <c r="F44" s="85">
        <f>(D44-E44)</f>
        <v>-57745</v>
      </c>
      <c r="G44" s="85">
        <v>0</v>
      </c>
      <c r="H44" s="85">
        <v>111345</v>
      </c>
      <c r="I44" s="85">
        <f>(G44-H44)</f>
        <v>-111345</v>
      </c>
      <c r="J44" s="85">
        <v>0</v>
      </c>
      <c r="K44" s="85">
        <v>0</v>
      </c>
      <c r="L44" s="85">
        <f>(J44-K44)</f>
        <v>0</v>
      </c>
      <c r="M44" s="153">
        <v>79480373</v>
      </c>
      <c r="N44" s="153">
        <v>807806</v>
      </c>
      <c r="O44" s="154">
        <f>(M44-N44)</f>
        <v>78672567</v>
      </c>
      <c r="P44" s="155">
        <v>22160108</v>
      </c>
      <c r="Q44" s="155">
        <v>3465774</v>
      </c>
      <c r="R44" s="154">
        <f>(P44-Q44)</f>
        <v>18694334</v>
      </c>
      <c r="S44" s="85"/>
      <c r="T44" s="85"/>
      <c r="V44" s="85"/>
      <c r="W44" s="85"/>
      <c r="X44" s="85"/>
      <c r="AB44" s="156"/>
      <c r="AC44" s="156"/>
      <c r="AD44" s="156"/>
      <c r="AE44" s="157">
        <f>SUM(AE37,AE40)</f>
        <v>3010020123.778378</v>
      </c>
      <c r="AF44" s="157">
        <f>SUM(AF37,AF40)</f>
        <v>-2147861337.4243922</v>
      </c>
      <c r="AG44" s="157">
        <f>SUM(AG37,AG40)</f>
        <v>913379460.59418631</v>
      </c>
      <c r="AH44" s="158"/>
      <c r="AI44" s="158"/>
      <c r="AJ44" s="158"/>
    </row>
    <row r="45" spans="1:48" ht="24.95" customHeight="1">
      <c r="A45" s="151"/>
      <c r="B45" s="83"/>
      <c r="C45" s="152"/>
      <c r="D45" s="85"/>
      <c r="E45" s="85"/>
      <c r="F45" s="85"/>
      <c r="G45" s="85"/>
      <c r="H45" s="85"/>
      <c r="I45" s="85"/>
      <c r="J45" s="85"/>
      <c r="K45" s="85"/>
      <c r="L45" s="85"/>
      <c r="M45" s="153"/>
      <c r="N45" s="153"/>
      <c r="O45" s="154"/>
      <c r="P45" s="155"/>
      <c r="Q45" s="155"/>
      <c r="R45" s="154"/>
      <c r="S45" s="85"/>
      <c r="T45" s="85"/>
      <c r="U45" s="159"/>
      <c r="V45" s="85"/>
      <c r="W45" s="85"/>
      <c r="X45" s="85"/>
      <c r="AB45" s="156"/>
      <c r="AC45" s="156"/>
      <c r="AD45" s="156"/>
      <c r="AE45" s="6"/>
      <c r="AF45" s="6"/>
      <c r="AG45" s="157">
        <f>SUM(AE44:AF44)</f>
        <v>862158786.35398579</v>
      </c>
      <c r="AH45" s="158"/>
      <c r="AI45" s="158"/>
      <c r="AJ45" s="158"/>
      <c r="AP45" s="160"/>
      <c r="AS45" s="160"/>
      <c r="AV45" s="160"/>
    </row>
    <row r="46" spans="1:48" ht="24.95" customHeight="1">
      <c r="A46" s="161"/>
      <c r="B46" s="162"/>
      <c r="C46" s="152"/>
      <c r="D46" s="85"/>
      <c r="E46" s="85"/>
      <c r="F46" s="85"/>
      <c r="G46" s="85"/>
      <c r="H46" s="85"/>
      <c r="I46" s="85"/>
      <c r="J46" s="85"/>
      <c r="K46" s="85"/>
      <c r="L46" s="85"/>
      <c r="M46" s="153"/>
      <c r="N46" s="153"/>
      <c r="O46" s="154"/>
      <c r="P46" s="155"/>
      <c r="Q46" s="155"/>
      <c r="R46" s="154"/>
      <c r="S46" s="85"/>
      <c r="T46" s="85"/>
      <c r="V46" s="85"/>
      <c r="W46" s="85"/>
      <c r="X46" s="85"/>
      <c r="AA46" s="163"/>
      <c r="AB46" s="156"/>
      <c r="AC46" s="156"/>
      <c r="AD46" s="156"/>
      <c r="AE46" s="164"/>
      <c r="AF46" s="6"/>
      <c r="AG46" s="165">
        <f>SUM(AE40:AF40)</f>
        <v>-1031022427.6460142</v>
      </c>
      <c r="AH46" s="158"/>
      <c r="AI46" s="158"/>
      <c r="AJ46" s="158"/>
    </row>
    <row r="47" spans="1:48" ht="24.95" customHeight="1">
      <c r="A47" s="161"/>
      <c r="B47" s="162"/>
      <c r="C47" s="152"/>
      <c r="D47" s="85">
        <v>0</v>
      </c>
      <c r="E47" s="85">
        <v>0</v>
      </c>
      <c r="F47" s="71">
        <f>(D47-E47)</f>
        <v>0</v>
      </c>
      <c r="G47" s="85">
        <v>0</v>
      </c>
      <c r="H47" s="85">
        <v>0</v>
      </c>
      <c r="I47" s="85">
        <f>(G47-H47)</f>
        <v>0</v>
      </c>
      <c r="J47" s="85">
        <v>0</v>
      </c>
      <c r="K47" s="85">
        <v>0</v>
      </c>
      <c r="L47" s="85">
        <f>(J47-K47)</f>
        <v>0</v>
      </c>
      <c r="M47" s="153">
        <f>59663074+2000</f>
        <v>59665074</v>
      </c>
      <c r="N47" s="153">
        <v>41168641</v>
      </c>
      <c r="O47" s="154">
        <f>(M47-N47)</f>
        <v>18496433</v>
      </c>
      <c r="P47" s="166">
        <v>79741852</v>
      </c>
      <c r="Q47" s="126">
        <v>55390839</v>
      </c>
      <c r="R47" s="154">
        <f>(P47-Q47)</f>
        <v>24351013</v>
      </c>
      <c r="S47" s="85"/>
      <c r="T47" s="85"/>
      <c r="V47" s="85"/>
      <c r="W47" s="85"/>
      <c r="X47" s="85"/>
      <c r="AB47" s="156"/>
      <c r="AC47" s="156"/>
      <c r="AD47" s="156"/>
      <c r="AE47" s="6"/>
      <c r="AF47" s="6"/>
      <c r="AH47" s="158"/>
      <c r="AI47" s="158"/>
      <c r="AJ47" s="158"/>
    </row>
    <row r="48" spans="1:48" ht="35.25" customHeight="1">
      <c r="A48" s="167" t="s">
        <v>54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</row>
    <row r="49" spans="1:48" ht="24.95" customHeight="1">
      <c r="A49" s="167" t="s">
        <v>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</row>
    <row r="50" spans="1:48" ht="24.95" customHeight="1" thickBot="1">
      <c r="A50" s="168"/>
      <c r="B50" s="169"/>
      <c r="C50" s="5"/>
      <c r="D50" s="5"/>
      <c r="E50" s="5"/>
      <c r="F50" s="5"/>
      <c r="G50" s="5"/>
      <c r="H50" s="5"/>
      <c r="I50" s="5"/>
      <c r="J50" s="5"/>
      <c r="K50" s="5"/>
      <c r="L50" s="5"/>
      <c r="N50" s="159"/>
      <c r="O50" s="170"/>
      <c r="P50" s="170"/>
      <c r="V50" s="85"/>
      <c r="W50" s="85"/>
      <c r="X50" s="85"/>
      <c r="AB50" s="156"/>
      <c r="AC50" s="156"/>
      <c r="AD50" s="156"/>
      <c r="AE50" s="6"/>
      <c r="AF50" s="6"/>
      <c r="AH50" s="158"/>
      <c r="AI50" s="158"/>
      <c r="AJ50" s="158"/>
    </row>
    <row r="51" spans="1:48" ht="30" customHeight="1" thickBot="1">
      <c r="A51" s="171"/>
      <c r="B51" s="172"/>
      <c r="C51" s="173"/>
      <c r="D51" s="10"/>
      <c r="E51" s="10">
        <v>1996</v>
      </c>
      <c r="F51" s="44"/>
      <c r="G51" s="11" t="s">
        <v>2</v>
      </c>
      <c r="H51" s="12"/>
      <c r="I51" s="13"/>
      <c r="J51" s="11">
        <v>1998</v>
      </c>
      <c r="K51" s="12"/>
      <c r="L51" s="12"/>
      <c r="M51" s="12">
        <v>2000</v>
      </c>
      <c r="N51" s="12"/>
      <c r="O51" s="174"/>
      <c r="P51" s="175">
        <v>2001</v>
      </c>
      <c r="Q51" s="12"/>
      <c r="R51" s="12"/>
      <c r="S51" s="14" t="s">
        <v>3</v>
      </c>
      <c r="T51" s="15"/>
      <c r="U51" s="16"/>
      <c r="V51" s="14" t="s">
        <v>4</v>
      </c>
      <c r="W51" s="15"/>
      <c r="X51" s="16"/>
      <c r="Y51" s="14">
        <v>2005</v>
      </c>
      <c r="Z51" s="15"/>
      <c r="AA51" s="16"/>
      <c r="AB51" s="14" t="s">
        <v>55</v>
      </c>
      <c r="AC51" s="15"/>
      <c r="AD51" s="16"/>
      <c r="AE51" s="17">
        <v>2007</v>
      </c>
      <c r="AF51" s="18"/>
      <c r="AG51" s="19"/>
      <c r="AH51" s="176" t="s">
        <v>5</v>
      </c>
      <c r="AI51" s="177"/>
      <c r="AJ51" s="178"/>
      <c r="AK51" s="20" t="s">
        <v>6</v>
      </c>
      <c r="AL51" s="21"/>
      <c r="AM51" s="22"/>
      <c r="AN51" s="20" t="s">
        <v>7</v>
      </c>
      <c r="AO51" s="21"/>
      <c r="AP51" s="22"/>
      <c r="AQ51" s="20" t="s">
        <v>8</v>
      </c>
      <c r="AR51" s="21"/>
      <c r="AS51" s="22"/>
      <c r="AT51" s="20">
        <v>2012</v>
      </c>
      <c r="AU51" s="21"/>
      <c r="AV51" s="22"/>
    </row>
    <row r="52" spans="1:48" ht="27" customHeight="1" thickBot="1">
      <c r="A52" s="179"/>
      <c r="B52" s="24"/>
      <c r="C52" s="180"/>
      <c r="D52" s="5" t="s">
        <v>9</v>
      </c>
      <c r="E52" s="5" t="s">
        <v>10</v>
      </c>
      <c r="F52" s="27" t="s">
        <v>11</v>
      </c>
      <c r="G52" s="26" t="s">
        <v>9</v>
      </c>
      <c r="H52" s="4" t="s">
        <v>10</v>
      </c>
      <c r="I52" s="27" t="s">
        <v>11</v>
      </c>
      <c r="J52" s="5" t="s">
        <v>9</v>
      </c>
      <c r="K52" s="5" t="s">
        <v>10</v>
      </c>
      <c r="L52" s="27" t="s">
        <v>11</v>
      </c>
      <c r="M52" s="26" t="s">
        <v>9</v>
      </c>
      <c r="N52" s="5" t="s">
        <v>10</v>
      </c>
      <c r="O52" s="27" t="s">
        <v>11</v>
      </c>
      <c r="P52" s="26" t="s">
        <v>9</v>
      </c>
      <c r="Q52" s="5" t="s">
        <v>10</v>
      </c>
      <c r="R52" s="5" t="s">
        <v>11</v>
      </c>
      <c r="S52" s="181" t="s">
        <v>9</v>
      </c>
      <c r="T52" s="182" t="s">
        <v>10</v>
      </c>
      <c r="U52" s="183" t="s">
        <v>11</v>
      </c>
      <c r="V52" s="181" t="s">
        <v>9</v>
      </c>
      <c r="W52" s="182" t="s">
        <v>10</v>
      </c>
      <c r="X52" s="183" t="s">
        <v>11</v>
      </c>
      <c r="Y52" s="181" t="s">
        <v>9</v>
      </c>
      <c r="Z52" s="182" t="s">
        <v>10</v>
      </c>
      <c r="AA52" s="183" t="s">
        <v>11</v>
      </c>
      <c r="AB52" s="184" t="s">
        <v>9</v>
      </c>
      <c r="AC52" s="185" t="s">
        <v>10</v>
      </c>
      <c r="AD52" s="186" t="s">
        <v>11</v>
      </c>
      <c r="AE52" s="35" t="s">
        <v>9</v>
      </c>
      <c r="AF52" s="36" t="s">
        <v>10</v>
      </c>
      <c r="AG52" s="37" t="s">
        <v>11</v>
      </c>
      <c r="AH52" s="187" t="s">
        <v>9</v>
      </c>
      <c r="AI52" s="188" t="s">
        <v>10</v>
      </c>
      <c r="AJ52" s="189" t="s">
        <v>11</v>
      </c>
      <c r="AK52" s="38" t="s">
        <v>9</v>
      </c>
      <c r="AL52" s="39" t="s">
        <v>12</v>
      </c>
      <c r="AM52" s="40" t="s">
        <v>13</v>
      </c>
      <c r="AN52" s="38" t="s">
        <v>9</v>
      </c>
      <c r="AO52" s="39" t="s">
        <v>12</v>
      </c>
      <c r="AP52" s="40" t="s">
        <v>14</v>
      </c>
      <c r="AQ52" s="38" t="s">
        <v>9</v>
      </c>
      <c r="AR52" s="39" t="s">
        <v>12</v>
      </c>
      <c r="AS52" s="40" t="s">
        <v>14</v>
      </c>
      <c r="AT52" s="38" t="s">
        <v>9</v>
      </c>
      <c r="AU52" s="39" t="s">
        <v>12</v>
      </c>
      <c r="AV52" s="40" t="s">
        <v>14</v>
      </c>
    </row>
    <row r="53" spans="1:48" ht="30" customHeight="1" thickBot="1">
      <c r="A53" s="190"/>
      <c r="B53" s="3"/>
      <c r="C53" s="44">
        <v>1</v>
      </c>
      <c r="D53" s="4">
        <v>5</v>
      </c>
      <c r="E53" s="4">
        <v>6</v>
      </c>
      <c r="F53" s="44">
        <v>7</v>
      </c>
      <c r="G53" s="45">
        <v>2</v>
      </c>
      <c r="H53" s="46">
        <v>3</v>
      </c>
      <c r="I53" s="44">
        <v>4</v>
      </c>
      <c r="J53" s="4">
        <v>2</v>
      </c>
      <c r="K53" s="4">
        <v>3</v>
      </c>
      <c r="L53" s="44">
        <v>4</v>
      </c>
      <c r="M53" s="47">
        <v>5</v>
      </c>
      <c r="N53" s="48">
        <v>6</v>
      </c>
      <c r="O53" s="49">
        <v>7</v>
      </c>
      <c r="P53" s="47">
        <v>8</v>
      </c>
      <c r="Q53" s="48">
        <v>9</v>
      </c>
      <c r="R53" s="50">
        <v>10</v>
      </c>
      <c r="S53" s="51">
        <v>2</v>
      </c>
      <c r="T53" s="52">
        <v>3</v>
      </c>
      <c r="U53" s="53">
        <v>4</v>
      </c>
      <c r="V53" s="51">
        <v>2</v>
      </c>
      <c r="W53" s="52">
        <v>3</v>
      </c>
      <c r="X53" s="53">
        <v>4</v>
      </c>
      <c r="Y53" s="54">
        <v>2</v>
      </c>
      <c r="Z53" s="55">
        <v>3</v>
      </c>
      <c r="AA53" s="56">
        <v>4</v>
      </c>
      <c r="AB53" s="54">
        <v>2</v>
      </c>
      <c r="AC53" s="55">
        <v>3</v>
      </c>
      <c r="AD53" s="56">
        <v>4</v>
      </c>
      <c r="AE53" s="54">
        <v>2</v>
      </c>
      <c r="AF53" s="55">
        <v>3</v>
      </c>
      <c r="AG53" s="56">
        <v>4</v>
      </c>
      <c r="AH53" s="54">
        <v>5</v>
      </c>
      <c r="AI53" s="55">
        <v>6</v>
      </c>
      <c r="AJ53" s="56">
        <v>7</v>
      </c>
      <c r="AK53" s="54">
        <v>2</v>
      </c>
      <c r="AL53" s="55">
        <v>3</v>
      </c>
      <c r="AM53" s="56">
        <v>4</v>
      </c>
      <c r="AN53" s="57">
        <v>2</v>
      </c>
      <c r="AO53" s="58">
        <v>3</v>
      </c>
      <c r="AP53" s="59">
        <v>4</v>
      </c>
      <c r="AQ53" s="58">
        <v>5</v>
      </c>
      <c r="AR53" s="58">
        <v>6</v>
      </c>
      <c r="AS53" s="59">
        <v>7</v>
      </c>
      <c r="AT53" s="58">
        <v>8</v>
      </c>
      <c r="AU53" s="58">
        <v>9</v>
      </c>
      <c r="AV53" s="59">
        <v>10</v>
      </c>
    </row>
    <row r="54" spans="1:48" ht="24.95" customHeight="1">
      <c r="A54" s="191"/>
      <c r="B54" s="61"/>
      <c r="C54" s="192" t="s">
        <v>56</v>
      </c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61"/>
      <c r="Q54" s="61"/>
      <c r="R54" s="61"/>
      <c r="S54" s="194">
        <f>SUM(S55:S56)</f>
        <v>0</v>
      </c>
      <c r="T54" s="195">
        <f>SUM(T55:T56)</f>
        <v>0</v>
      </c>
      <c r="U54" s="65">
        <f>SUM(S54:T54)</f>
        <v>0</v>
      </c>
      <c r="V54" s="196">
        <f>SUM(V55:V56)</f>
        <v>0</v>
      </c>
      <c r="W54" s="197">
        <f>SUM(W55:W56)</f>
        <v>0</v>
      </c>
      <c r="X54" s="198">
        <f>SUM(V54:W54)</f>
        <v>0</v>
      </c>
      <c r="Y54" s="66">
        <f>SUM(Y55:Y56)</f>
        <v>0</v>
      </c>
      <c r="Z54" s="67">
        <f>SUM(Z55:Z56)</f>
        <v>0</v>
      </c>
      <c r="AA54" s="67">
        <f>SUM(Y54:Z54)</f>
        <v>0</v>
      </c>
      <c r="AB54" s="66">
        <f>SUM(AB55:AB56)</f>
        <v>0</v>
      </c>
      <c r="AC54" s="67">
        <f>SUM(AC55:AC56)</f>
        <v>0</v>
      </c>
      <c r="AD54" s="68">
        <f>SUM(AB54:AC54)</f>
        <v>0</v>
      </c>
      <c r="AE54" s="66">
        <f>SUM(AE55:AE56)</f>
        <v>0</v>
      </c>
      <c r="AF54" s="67">
        <f>SUM(AF55:AF56)</f>
        <v>0</v>
      </c>
      <c r="AG54" s="68">
        <f>SUM(AE54:AF54)</f>
        <v>0</v>
      </c>
      <c r="AH54" s="66">
        <f>SUM(AH55:AH56)</f>
        <v>4717659</v>
      </c>
      <c r="AI54" s="67">
        <f>SUM(AI55:AI56)</f>
        <v>0</v>
      </c>
      <c r="AJ54" s="68">
        <f>SUM(AH54:AI54)</f>
        <v>4717659</v>
      </c>
      <c r="AK54" s="66">
        <f>SUM(AK55:AK56)</f>
        <v>37236180</v>
      </c>
      <c r="AL54" s="67">
        <f>SUM(AL55:AL56)</f>
        <v>-106050225</v>
      </c>
      <c r="AM54" s="68">
        <f>SUM(AK54:AL54)</f>
        <v>-68814045</v>
      </c>
      <c r="AN54" s="66">
        <v>37870507.503208272</v>
      </c>
      <c r="AO54" s="67">
        <v>34599704</v>
      </c>
      <c r="AP54" s="68">
        <v>72470211.50320828</v>
      </c>
      <c r="AQ54" s="66">
        <v>260614602.87182227</v>
      </c>
      <c r="AR54" s="67">
        <v>0</v>
      </c>
      <c r="AS54" s="68">
        <v>260614602.87182227</v>
      </c>
      <c r="AT54" s="66">
        <v>323735784.39689785</v>
      </c>
      <c r="AU54" s="67">
        <v>0</v>
      </c>
      <c r="AV54" s="68">
        <v>323735784.39689785</v>
      </c>
    </row>
    <row r="55" spans="1:48" ht="24.95" customHeight="1">
      <c r="A55" s="199"/>
      <c r="B55" s="3"/>
      <c r="C55" s="200" t="s">
        <v>57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3"/>
      <c r="S55" s="82">
        <f>'[1]TT Financial Acc T8a'!C17</f>
        <v>0</v>
      </c>
      <c r="T55" s="85">
        <f>'[1]TT Financial Acc T8a'!D17</f>
        <v>0</v>
      </c>
      <c r="U55" s="88">
        <f>SUM(S55:T55)</f>
        <v>0</v>
      </c>
      <c r="V55" s="74">
        <f>'[1]TT Financial Acc T8a'!F17</f>
        <v>0</v>
      </c>
      <c r="W55" s="72">
        <f>'[1]TT Financial Acc T8a'!G15</f>
        <v>0</v>
      </c>
      <c r="X55" s="76">
        <f>'[1]TT Financial Acc T8a'!H15</f>
        <v>0</v>
      </c>
      <c r="Y55" s="74">
        <f>'[1]TT Financial Acc T8a'!I15</f>
        <v>0</v>
      </c>
      <c r="Z55" s="72">
        <f>'[1]TT Financial Acc T8a'!J15</f>
        <v>0</v>
      </c>
      <c r="AA55" s="72">
        <f>'[1]TT Financial Acc T8a'!K15</f>
        <v>0</v>
      </c>
      <c r="AB55" s="104">
        <f>'[1]TT Financial Acc T8a'!L17</f>
        <v>0</v>
      </c>
      <c r="AC55" s="95">
        <f>'[1]TT Financial Acc T8a'!M17</f>
        <v>0</v>
      </c>
      <c r="AD55" s="201">
        <f>'[1]TT Financial Acc T8a'!N17</f>
        <v>0</v>
      </c>
      <c r="AE55" s="104">
        <f>'[1]TT Financial Acc T8a'!O17</f>
        <v>0</v>
      </c>
      <c r="AF55" s="95">
        <f>'[1]TT Financial Acc T8a'!P17</f>
        <v>0</v>
      </c>
      <c r="AG55" s="201">
        <f>'[1]TT Financial Acc T8a'!Q17</f>
        <v>0</v>
      </c>
      <c r="AH55" s="104">
        <f>'[1]TT Financial Acc T8a'!R17</f>
        <v>0</v>
      </c>
      <c r="AI55" s="95">
        <f>'[1]TT Financial Acc T8a'!S17</f>
        <v>0</v>
      </c>
      <c r="AJ55" s="201">
        <f>'[1]TT Financial Acc T8a'!T17</f>
        <v>0</v>
      </c>
      <c r="AK55" s="86">
        <f>'[1]TT Financial Acc T8a'!U17</f>
        <v>0</v>
      </c>
      <c r="AL55" s="86">
        <f>'[1]TT Financial Acc T8a'!V17</f>
        <v>-87897232</v>
      </c>
      <c r="AM55" s="110">
        <f>'[1]TT Financial Acc T8a'!W17</f>
        <v>-87897232</v>
      </c>
      <c r="AN55" s="108">
        <v>29513912.503208272</v>
      </c>
      <c r="AO55" s="86">
        <v>35158768</v>
      </c>
      <c r="AP55" s="110">
        <v>64672680.503208272</v>
      </c>
      <c r="AQ55" s="108">
        <v>55200324.607684083</v>
      </c>
      <c r="AR55" s="86">
        <v>0</v>
      </c>
      <c r="AS55" s="110">
        <v>55200324.607684083</v>
      </c>
      <c r="AT55" s="108">
        <v>36581159.924515359</v>
      </c>
      <c r="AU55" s="86">
        <v>0</v>
      </c>
      <c r="AV55" s="110">
        <v>36581159.924515359</v>
      </c>
    </row>
    <row r="56" spans="1:48" ht="24.95" customHeight="1">
      <c r="A56" s="199"/>
      <c r="B56" s="3"/>
      <c r="C56" s="200" t="s">
        <v>58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  <c r="S56" s="82">
        <f>'[1]TT Financial Acc T8a'!C23</f>
        <v>0</v>
      </c>
      <c r="T56" s="85">
        <f>'[1]TT Financial Acc T8a'!D23</f>
        <v>0</v>
      </c>
      <c r="U56" s="88">
        <f>SUM(S56:T56)</f>
        <v>0</v>
      </c>
      <c r="V56" s="87">
        <f>'[1]TT Financial Acc T8a'!F23</f>
        <v>0</v>
      </c>
      <c r="W56" s="85">
        <f>'[1]TT Financial Acc T8a'!G23</f>
        <v>0</v>
      </c>
      <c r="X56" s="89">
        <f>'[1]TT Financial Acc T8a'!H23</f>
        <v>0</v>
      </c>
      <c r="Y56" s="87">
        <f>'[1]TT Financial Acc T8a'!I23</f>
        <v>0</v>
      </c>
      <c r="Z56" s="85">
        <f>'[1]TT Financial Acc T8a'!J23</f>
        <v>0</v>
      </c>
      <c r="AA56" s="85">
        <f>'[1]TT Financial Acc T8a'!K23</f>
        <v>0</v>
      </c>
      <c r="AB56" s="104">
        <f>'[1]TT Financial Acc T8a'!L23</f>
        <v>0</v>
      </c>
      <c r="AC56" s="95">
        <f>'[1]TT Financial Acc T8a'!M23</f>
        <v>0</v>
      </c>
      <c r="AD56" s="201">
        <f>'[1]TT Financial Acc T8a'!N23</f>
        <v>0</v>
      </c>
      <c r="AE56" s="104">
        <f>'[1]TT Financial Acc T8a'!O23</f>
        <v>0</v>
      </c>
      <c r="AF56" s="95">
        <f>'[1]TT Financial Acc T8a'!P23</f>
        <v>0</v>
      </c>
      <c r="AG56" s="201">
        <f>'[1]TT Financial Acc T8a'!Q23</f>
        <v>0</v>
      </c>
      <c r="AH56" s="108">
        <f>'[1]TT Financial Acc T8a'!R23</f>
        <v>4717659</v>
      </c>
      <c r="AI56" s="86">
        <f>'[1]TT Financial Acc T8a'!S23</f>
        <v>0</v>
      </c>
      <c r="AJ56" s="110">
        <f>'[1]TT Financial Acc T8a'!T23</f>
        <v>4717659</v>
      </c>
      <c r="AK56" s="86">
        <f>'[1]TT Financial Acc T8a'!U23</f>
        <v>37236180</v>
      </c>
      <c r="AL56" s="86">
        <f>'[1]TT Financial Acc T8a'!V23</f>
        <v>-18152993</v>
      </c>
      <c r="AM56" s="110">
        <f>'[1]TT Financial Acc T8a'!W23</f>
        <v>19083187</v>
      </c>
      <c r="AN56" s="108">
        <v>8356595</v>
      </c>
      <c r="AO56" s="86">
        <v>-559064</v>
      </c>
      <c r="AP56" s="110">
        <v>7797531</v>
      </c>
      <c r="AQ56" s="108">
        <v>205414278.26413819</v>
      </c>
      <c r="AR56" s="86">
        <v>0</v>
      </c>
      <c r="AS56" s="110">
        <v>205414278.26413819</v>
      </c>
      <c r="AT56" s="108">
        <v>287154624.47238249</v>
      </c>
      <c r="AU56" s="86">
        <v>0</v>
      </c>
      <c r="AV56" s="110">
        <v>287154624.47238249</v>
      </c>
    </row>
    <row r="57" spans="1:48" ht="24.95" customHeight="1">
      <c r="A57" s="199"/>
      <c r="B57" s="3"/>
      <c r="C57" s="202" t="s">
        <v>59</v>
      </c>
      <c r="D57" s="4"/>
      <c r="E57" s="4"/>
      <c r="F57" s="4"/>
      <c r="G57" s="4"/>
      <c r="H57" s="4"/>
      <c r="I57" s="4"/>
      <c r="J57" s="4"/>
      <c r="K57" s="4"/>
      <c r="L57" s="4"/>
      <c r="M57" s="71">
        <f t="shared" ref="M57:AJ57" si="9">SUM(M58:M59)</f>
        <v>0</v>
      </c>
      <c r="N57" s="71">
        <f t="shared" si="9"/>
        <v>0</v>
      </c>
      <c r="O57" s="71">
        <f t="shared" si="9"/>
        <v>0</v>
      </c>
      <c r="P57" s="71">
        <f t="shared" si="9"/>
        <v>0</v>
      </c>
      <c r="Q57" s="71">
        <f t="shared" si="9"/>
        <v>0</v>
      </c>
      <c r="R57" s="71">
        <f t="shared" si="9"/>
        <v>0</v>
      </c>
      <c r="S57" s="82">
        <f t="shared" si="9"/>
        <v>153706633.8952381</v>
      </c>
      <c r="T57" s="71">
        <f t="shared" si="9"/>
        <v>-97646404.200000003</v>
      </c>
      <c r="U57" s="75">
        <f t="shared" si="9"/>
        <v>58512561.695238099</v>
      </c>
      <c r="V57" s="74">
        <f t="shared" si="9"/>
        <v>140736987.80000001</v>
      </c>
      <c r="W57" s="72">
        <f t="shared" si="9"/>
        <v>-130899593.8</v>
      </c>
      <c r="X57" s="76">
        <f t="shared" si="9"/>
        <v>40718532.800000004</v>
      </c>
      <c r="Y57" s="74">
        <f t="shared" si="9"/>
        <v>3497583</v>
      </c>
      <c r="Z57" s="72">
        <f t="shared" si="9"/>
        <v>-81732414.316786051</v>
      </c>
      <c r="AA57" s="72">
        <f t="shared" si="9"/>
        <v>-80850695.53406994</v>
      </c>
      <c r="AB57" s="74">
        <f t="shared" si="9"/>
        <v>300095825.80000001</v>
      </c>
      <c r="AC57" s="72">
        <f t="shared" si="9"/>
        <v>-844924649.53055739</v>
      </c>
      <c r="AD57" s="76">
        <f t="shared" si="9"/>
        <v>-554296618.41312253</v>
      </c>
      <c r="AE57" s="74">
        <f t="shared" si="9"/>
        <v>817057508.86000001</v>
      </c>
      <c r="AF57" s="72">
        <f t="shared" si="9"/>
        <v>-2136382713.4243922</v>
      </c>
      <c r="AG57" s="76">
        <f t="shared" si="9"/>
        <v>-1268104530.3241918</v>
      </c>
      <c r="AH57" s="74">
        <f t="shared" si="9"/>
        <v>286696118.87</v>
      </c>
      <c r="AI57" s="72">
        <f t="shared" si="9"/>
        <v>-167142938.74027652</v>
      </c>
      <c r="AJ57" s="76">
        <f t="shared" si="9"/>
        <v>107902562.46158847</v>
      </c>
      <c r="AK57" s="72">
        <f>SUM(AK58:AK59)</f>
        <v>881489156.86392021</v>
      </c>
      <c r="AL57" s="72">
        <f>SUM(AL58:AL59)</f>
        <v>-218664600.34123373</v>
      </c>
      <c r="AM57" s="76">
        <f>SUM(AM58:AM59)</f>
        <v>877164949.38346875</v>
      </c>
      <c r="AN57" s="74">
        <v>806550031.17226052</v>
      </c>
      <c r="AO57" s="72">
        <v>-290167586.04724646</v>
      </c>
      <c r="AP57" s="76">
        <v>398774435.16154385</v>
      </c>
      <c r="AQ57" s="74">
        <v>2983952012.7332907</v>
      </c>
      <c r="AR57" s="72">
        <v>-580792489.81078041</v>
      </c>
      <c r="AS57" s="76">
        <v>2882391557.0976706</v>
      </c>
      <c r="AT57" s="74">
        <v>1380544499.7906442</v>
      </c>
      <c r="AU57" s="72">
        <v>-439775684.6446861</v>
      </c>
      <c r="AV57" s="76">
        <v>1364195671.4821229</v>
      </c>
    </row>
    <row r="58" spans="1:48" ht="24.95" customHeight="1">
      <c r="A58" s="199"/>
      <c r="B58" s="3"/>
      <c r="C58" s="203" t="s">
        <v>60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  <c r="S58" s="87">
        <f>'[1]TT Financial Acc T8a'!C30</f>
        <v>22</v>
      </c>
      <c r="T58" s="85">
        <f>'[1]TT Financial Acc T8a'!D30</f>
        <v>-1226188</v>
      </c>
      <c r="U58" s="89">
        <f>'[1]TT Financial Acc T8a'!E30</f>
        <v>1226166</v>
      </c>
      <c r="V58" s="87">
        <f>'[1]TT Financial Acc T8a'!F30</f>
        <v>11870307.4</v>
      </c>
      <c r="W58" s="85">
        <f>'[1]TT Financial Acc T8a'!G30</f>
        <v>-15583826.800000001</v>
      </c>
      <c r="X58" s="89">
        <f>'[1]TT Financial Acc T8a'!H30</f>
        <v>27167619.399999999</v>
      </c>
      <c r="Y58" s="127">
        <f>'[1]TT Financial Acc T8a'!I30</f>
        <v>3497583</v>
      </c>
      <c r="Z58" s="128">
        <f>'[1]TT Financial Acc T8a'!J30</f>
        <v>-6371907.3167860555</v>
      </c>
      <c r="AA58" s="128">
        <f>'[1]TT Financial Acc T8a'!K30</f>
        <v>-5490188.5340699451</v>
      </c>
      <c r="AB58" s="90">
        <f>'[1]TT Financial Acc T8a'!L30</f>
        <v>0</v>
      </c>
      <c r="AC58" s="91">
        <f>'[1]TT Financial Acc T8a'!M30</f>
        <v>-11237095.930557443</v>
      </c>
      <c r="AD58" s="92">
        <f>'[1]TT Financial Acc T8a'!N30</f>
        <v>-20704890.613122556</v>
      </c>
      <c r="AE58" s="90">
        <f>'[1]TT Financial Acc T8a'!O30</f>
        <v>130312063.86</v>
      </c>
      <c r="AF58" s="91">
        <f>'[1]TT Financial Acc T8a'!P30</f>
        <v>-141530629.42439225</v>
      </c>
      <c r="AG58" s="92">
        <f>'[1]TT Financial Acc T8a'!Q30</f>
        <v>40002108.675808266</v>
      </c>
      <c r="AH58" s="90">
        <f>'[1]TT Financial Acc T8a'!R30</f>
        <v>199510260</v>
      </c>
      <c r="AI58" s="91">
        <f>'[1]TT Financial Acc T8a'!S30</f>
        <v>-76912505.546926484</v>
      </c>
      <c r="AJ58" s="92">
        <f>'[1]TT Financial Acc T8a'!T30</f>
        <v>-8381317.4017615244</v>
      </c>
      <c r="AK58" s="91">
        <f>'[1]TT Financial Acc T8a'!U30</f>
        <v>83315440.845499992</v>
      </c>
      <c r="AL58" s="91">
        <f>'[1]TT Financial Acc T8a'!V30</f>
        <v>-114456979.31935377</v>
      </c>
      <c r="AM58" s="92">
        <f>'[1]TT Financial Acc T8a'!W30</f>
        <v>73566642.803168401</v>
      </c>
      <c r="AN58" s="90">
        <v>348948596.32101208</v>
      </c>
      <c r="AO58" s="91">
        <v>-68452957.475971445</v>
      </c>
      <c r="AP58" s="92">
        <v>-21819210.660979629</v>
      </c>
      <c r="AQ58" s="90">
        <v>1577173441.7615192</v>
      </c>
      <c r="AR58" s="91">
        <v>-93263242.432954952</v>
      </c>
      <c r="AS58" s="92">
        <v>1201843110.4743848</v>
      </c>
      <c r="AT58" s="90">
        <v>409518382.60264969</v>
      </c>
      <c r="AU58" s="91">
        <v>-97319697.302177832</v>
      </c>
      <c r="AV58" s="92">
        <v>429140695.19755673</v>
      </c>
    </row>
    <row r="59" spans="1:48" ht="24.95" customHeight="1">
      <c r="A59" s="199"/>
      <c r="B59" s="3"/>
      <c r="C59" s="203" t="s">
        <v>61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  <c r="S59" s="87">
        <f>'[1]TT Financial Acc T8a'!C35</f>
        <v>153706611.8952381</v>
      </c>
      <c r="T59" s="85">
        <f>'[1]TT Financial Acc T8a'!D35</f>
        <v>-96420216.200000003</v>
      </c>
      <c r="U59" s="88">
        <f>'[1]TT Financial Acc T8a'!E35</f>
        <v>57286395.695238099</v>
      </c>
      <c r="V59" s="87">
        <f>'[1]TT Financial Acc T8a'!F35</f>
        <v>128866680.40000001</v>
      </c>
      <c r="W59" s="85">
        <f>'[1]TT Financial Acc T8a'!G35</f>
        <v>-115315767</v>
      </c>
      <c r="X59" s="89">
        <f>'[1]TT Financial Acc T8a'!H35</f>
        <v>13550913.400000006</v>
      </c>
      <c r="Y59" s="87">
        <f>'[1]TT Financial Acc T8a'!I35</f>
        <v>0</v>
      </c>
      <c r="Z59" s="85">
        <f>'[1]TT Financial Acc T8a'!J35</f>
        <v>-75360507</v>
      </c>
      <c r="AA59" s="85">
        <f>'[1]TT Financial Acc T8a'!K35</f>
        <v>-75360507</v>
      </c>
      <c r="AB59" s="90">
        <f>'[1]TT Financial Acc T8a'!L35</f>
        <v>300095825.80000001</v>
      </c>
      <c r="AC59" s="91">
        <f>'[1]TT Financial Acc T8a'!M35</f>
        <v>-833687553.5999999</v>
      </c>
      <c r="AD59" s="92">
        <f>'[1]TT Financial Acc T8a'!N35</f>
        <v>-533591727.79999995</v>
      </c>
      <c r="AE59" s="90">
        <f>'[1]TT Financial Acc T8a'!O35</f>
        <v>686745445</v>
      </c>
      <c r="AF59" s="91">
        <f>'[1]TT Financial Acc T8a'!P35</f>
        <v>-1994852084</v>
      </c>
      <c r="AG59" s="92">
        <f>'[1]TT Financial Acc T8a'!Q35</f>
        <v>-1308106639</v>
      </c>
      <c r="AH59" s="90">
        <f>'[1]TT Financial Acc T8a'!R35</f>
        <v>87185858.870000035</v>
      </c>
      <c r="AI59" s="91">
        <f>'[1]TT Financial Acc T8a'!S35</f>
        <v>-90230433.193350017</v>
      </c>
      <c r="AJ59" s="92">
        <f>'[1]TT Financial Acc T8a'!T35</f>
        <v>116283879.86335</v>
      </c>
      <c r="AK59" s="91">
        <f>'[1]TT Financial Acc T8a'!U35</f>
        <v>798173716.01842022</v>
      </c>
      <c r="AL59" s="91">
        <f>'[1]TT Financial Acc T8a'!V35</f>
        <v>-104207621.02187997</v>
      </c>
      <c r="AM59" s="92">
        <f>'[1]TT Financial Acc T8a'!W35</f>
        <v>803598306.58030033</v>
      </c>
      <c r="AN59" s="90">
        <v>457601434.85124844</v>
      </c>
      <c r="AO59" s="91">
        <v>-221714628.571275</v>
      </c>
      <c r="AP59" s="92">
        <v>420593645.82252347</v>
      </c>
      <c r="AQ59" s="90">
        <v>1406778570.9717712</v>
      </c>
      <c r="AR59" s="91">
        <v>-487529247.3778255</v>
      </c>
      <c r="AS59" s="92">
        <v>1680548446.6232855</v>
      </c>
      <c r="AT59" s="90">
        <v>971026117.18799448</v>
      </c>
      <c r="AU59" s="91">
        <v>-342455987.34250826</v>
      </c>
      <c r="AV59" s="92">
        <v>935054976.28456628</v>
      </c>
    </row>
    <row r="60" spans="1:48" ht="24.95" customHeight="1">
      <c r="A60" s="199"/>
      <c r="B60" s="3"/>
      <c r="C60" s="20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  <c r="S60" s="82"/>
      <c r="T60" s="71"/>
      <c r="U60" s="75"/>
      <c r="V60" s="87"/>
      <c r="W60" s="85"/>
      <c r="X60" s="89"/>
      <c r="Y60" s="204"/>
      <c r="Z60" s="205"/>
      <c r="AA60" s="205"/>
      <c r="AB60" s="97"/>
      <c r="AC60" s="98"/>
      <c r="AD60" s="99"/>
      <c r="AE60" s="97"/>
      <c r="AF60" s="98"/>
      <c r="AG60" s="99"/>
      <c r="AH60" s="97"/>
      <c r="AI60" s="98"/>
      <c r="AJ60" s="99"/>
      <c r="AK60" s="204"/>
      <c r="AL60" s="205"/>
      <c r="AM60" s="206"/>
      <c r="AN60" s="204"/>
      <c r="AO60" s="205"/>
      <c r="AP60" s="206"/>
      <c r="AQ60" s="204"/>
      <c r="AR60" s="205"/>
      <c r="AS60" s="206"/>
      <c r="AT60" s="204"/>
      <c r="AU60" s="205"/>
      <c r="AV60" s="206"/>
    </row>
    <row r="61" spans="1:48" s="220" customFormat="1" ht="24.95" customHeight="1">
      <c r="A61" s="207" t="s">
        <v>62</v>
      </c>
      <c r="B61" s="208"/>
      <c r="C61" s="209" t="s">
        <v>63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08"/>
      <c r="Q61" s="208"/>
      <c r="R61" s="208"/>
      <c r="S61" s="211"/>
      <c r="T61" s="212"/>
      <c r="U61" s="213">
        <f>-(U35+U36+U64)</f>
        <v>-438937228.40606529</v>
      </c>
      <c r="V61" s="127"/>
      <c r="W61" s="128"/>
      <c r="X61" s="124">
        <f>-(X35+X36+X64)</f>
        <v>-588151975.43657541</v>
      </c>
      <c r="Y61" s="214"/>
      <c r="Z61" s="215"/>
      <c r="AA61" s="123">
        <f>-(AA35+AA36+AA64)</f>
        <v>-460687536.37837076</v>
      </c>
      <c r="AB61" s="216"/>
      <c r="AC61" s="217"/>
      <c r="AD61" s="124">
        <f>-(AD35+AD36+AD64)</f>
        <v>57767001.974067152</v>
      </c>
      <c r="AE61" s="216"/>
      <c r="AF61" s="217"/>
      <c r="AG61" s="124">
        <f>-(AG35+AG36+AG64)</f>
        <v>8930960.0176101327</v>
      </c>
      <c r="AH61" s="216"/>
      <c r="AI61" s="217"/>
      <c r="AJ61" s="124">
        <f>-(AJ35+AJ36+AJ64)</f>
        <v>-344534990.51504934</v>
      </c>
      <c r="AK61" s="214"/>
      <c r="AL61" s="218"/>
      <c r="AM61" s="124">
        <f>-(AM35+AM36+AM64)</f>
        <v>-22578.184903264046</v>
      </c>
      <c r="AN61" s="214"/>
      <c r="AO61" s="219"/>
      <c r="AP61" s="124">
        <v>-7262676.1906211376</v>
      </c>
      <c r="AQ61" s="214"/>
      <c r="AR61" s="219"/>
      <c r="AS61" s="124">
        <v>-3469167.7937911749</v>
      </c>
      <c r="AT61" s="214"/>
      <c r="AU61" s="219"/>
      <c r="AV61" s="124">
        <v>-4161148.1192827225</v>
      </c>
    </row>
    <row r="62" spans="1:48" ht="24.95" customHeight="1">
      <c r="A62" s="199"/>
      <c r="B62" s="3"/>
      <c r="C62" s="202" t="s">
        <v>64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  <c r="S62" s="82"/>
      <c r="T62" s="212"/>
      <c r="U62" s="75"/>
      <c r="V62" s="87"/>
      <c r="W62" s="128"/>
      <c r="X62" s="76"/>
      <c r="Y62" s="204"/>
      <c r="Z62" s="221"/>
      <c r="AA62" s="72"/>
      <c r="AB62" s="97"/>
      <c r="AC62" s="98"/>
      <c r="AD62" s="76"/>
      <c r="AE62" s="97"/>
      <c r="AF62" s="98"/>
      <c r="AG62" s="76"/>
      <c r="AH62" s="97"/>
      <c r="AI62" s="98"/>
      <c r="AJ62" s="76"/>
      <c r="AK62" s="204"/>
      <c r="AL62" s="205"/>
      <c r="AM62" s="206"/>
      <c r="AN62" s="204"/>
      <c r="AO62" s="205"/>
      <c r="AP62" s="206"/>
      <c r="AQ62" s="204"/>
      <c r="AR62" s="205"/>
      <c r="AS62" s="206"/>
      <c r="AT62" s="204"/>
      <c r="AU62" s="205"/>
      <c r="AV62" s="206"/>
    </row>
    <row r="63" spans="1:48" s="117" customFormat="1" ht="24.95" customHeight="1">
      <c r="A63" s="199" t="s">
        <v>65</v>
      </c>
      <c r="B63" s="3"/>
      <c r="C63" s="202" t="s">
        <v>66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  <c r="S63" s="82"/>
      <c r="T63" s="212"/>
      <c r="U63" s="75">
        <f>U35+U36+U61</f>
        <v>-328408913.80000001</v>
      </c>
      <c r="V63" s="82"/>
      <c r="W63" s="212"/>
      <c r="X63" s="76">
        <f>X35+X36+X61</f>
        <v>-430053593.14399999</v>
      </c>
      <c r="Y63" s="222"/>
      <c r="Z63" s="215"/>
      <c r="AA63" s="72">
        <f>AA35+AA36+AA61</f>
        <v>-384022773.87200165</v>
      </c>
      <c r="AB63" s="223"/>
      <c r="AC63" s="224"/>
      <c r="AD63" s="76">
        <f>AD35+AD36+AD61</f>
        <v>172768270.68227285</v>
      </c>
      <c r="AE63" s="223"/>
      <c r="AF63" s="224"/>
      <c r="AG63" s="76">
        <f>AG35+AG36+AG61</f>
        <v>393060803.20992571</v>
      </c>
      <c r="AH63" s="223"/>
      <c r="AI63" s="224"/>
      <c r="AJ63" s="76">
        <f>AJ35+AJ36+AJ61</f>
        <v>-522702145.23105556</v>
      </c>
      <c r="AK63" s="222"/>
      <c r="AL63" s="225"/>
      <c r="AM63" s="76">
        <f>AM35+AM36+AM61</f>
        <v>369843557.37419212</v>
      </c>
      <c r="AN63" s="222"/>
      <c r="AO63" s="225"/>
      <c r="AP63" s="76">
        <v>-277109329.95260978</v>
      </c>
      <c r="AQ63" s="222"/>
      <c r="AR63" s="225"/>
      <c r="AS63" s="76">
        <v>-844826462.06419885</v>
      </c>
      <c r="AT63" s="222"/>
      <c r="AU63" s="225"/>
      <c r="AV63" s="76">
        <v>-608723350.57918501</v>
      </c>
    </row>
    <row r="64" spans="1:48" s="117" customFormat="1" ht="24.95" customHeight="1">
      <c r="A64" s="199" t="s">
        <v>67</v>
      </c>
      <c r="B64" s="3">
        <v>7</v>
      </c>
      <c r="C64" s="209" t="s">
        <v>68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  <c r="S64" s="82"/>
      <c r="T64" s="212"/>
      <c r="U64" s="75">
        <f>U65+U79+U80</f>
        <v>328408913.80000001</v>
      </c>
      <c r="V64" s="87"/>
      <c r="W64" s="128"/>
      <c r="X64" s="76">
        <f>X65+X79+X80</f>
        <v>430053593.14399999</v>
      </c>
      <c r="Y64" s="222"/>
      <c r="Z64" s="219"/>
      <c r="AA64" s="72">
        <f>AA65+AA79+AA80</f>
        <v>384022773.87200165</v>
      </c>
      <c r="AB64" s="223"/>
      <c r="AC64" s="118"/>
      <c r="AD64" s="76">
        <f>AD65+AD79+AD80</f>
        <v>-172768270.68227285</v>
      </c>
      <c r="AE64" s="223"/>
      <c r="AF64" s="118"/>
      <c r="AG64" s="76">
        <f>AG65+AG79+AG80</f>
        <v>-393060803.20992571</v>
      </c>
      <c r="AH64" s="223"/>
      <c r="AI64" s="118"/>
      <c r="AJ64" s="76">
        <f>AJ65+AJ79+AJ80</f>
        <v>522702145.23105556</v>
      </c>
      <c r="AK64" s="222"/>
      <c r="AL64" s="225"/>
      <c r="AM64" s="76">
        <f>AM65+AM79+AM80</f>
        <v>-369843557.37419212</v>
      </c>
      <c r="AN64" s="222"/>
      <c r="AO64" s="225"/>
      <c r="AP64" s="76">
        <v>277109329.95260978</v>
      </c>
      <c r="AQ64" s="222"/>
      <c r="AR64" s="225"/>
      <c r="AS64" s="76">
        <v>844826462.06419885</v>
      </c>
      <c r="AT64" s="222"/>
      <c r="AU64" s="225"/>
      <c r="AV64" s="76">
        <v>608723350.57918501</v>
      </c>
    </row>
    <row r="65" spans="1:48" s="117" customFormat="1" ht="24.95" customHeight="1">
      <c r="A65" s="222"/>
      <c r="B65" s="3"/>
      <c r="C65" s="226" t="s">
        <v>69</v>
      </c>
      <c r="D65" s="71" t="e">
        <f>SUM(D66,D67,D69,D70,#REF!,#REF!)</f>
        <v>#REF!</v>
      </c>
      <c r="E65" s="71" t="e">
        <f>SUM(E66,E67,E69,E70,#REF!,#REF!)</f>
        <v>#REF!</v>
      </c>
      <c r="F65" s="71" t="e">
        <f>(D65-E65)</f>
        <v>#REF!</v>
      </c>
      <c r="G65" s="71" t="e">
        <f>SUM(G66,G67,G69,G70,#REF!,#REF!)</f>
        <v>#REF!</v>
      </c>
      <c r="H65" s="71" t="e">
        <f>SUM(H66,H67,H69,H70,#REF!,#REF!)</f>
        <v>#REF!</v>
      </c>
      <c r="I65" s="71" t="e">
        <f>(G65-H65)</f>
        <v>#REF!</v>
      </c>
      <c r="J65" s="71" t="e">
        <f>SUM(J66,J67,J69,J70,#REF!,#REF!)</f>
        <v>#REF!</v>
      </c>
      <c r="K65" s="71" t="e">
        <f>SUM(K66,K67,K69,K70,#REF!,#REF!)</f>
        <v>#REF!</v>
      </c>
      <c r="L65" s="71" t="e">
        <f>(J65-K65)</f>
        <v>#REF!</v>
      </c>
      <c r="M65" s="71" t="e">
        <f>SUM(M66,M67,M69,M70,#REF!,#REF!)</f>
        <v>#REF!</v>
      </c>
      <c r="N65" s="71" t="e">
        <f>SUM(N66,N67,N69,N70,#REF!,#REF!)</f>
        <v>#REF!</v>
      </c>
      <c r="O65" s="71" t="e">
        <f>(M65-N65)</f>
        <v>#REF!</v>
      </c>
      <c r="P65" s="71" t="e">
        <f>SUM(P66,P67,P69,P70,#REF!,#REF!)</f>
        <v>#REF!</v>
      </c>
      <c r="Q65" s="71" t="e">
        <f>SUM(Q66,Q67,Q69,Q70,#REF!,#REF!)</f>
        <v>#REF!</v>
      </c>
      <c r="R65" s="71" t="e">
        <f>(P65-Q65)</f>
        <v>#REF!</v>
      </c>
      <c r="S65" s="82"/>
      <c r="T65" s="215"/>
      <c r="U65" s="113">
        <f>U67+U69</f>
        <v>54847069</v>
      </c>
      <c r="V65" s="87"/>
      <c r="W65" s="128"/>
      <c r="X65" s="76">
        <f>X67+X69</f>
        <v>-120856952</v>
      </c>
      <c r="Y65" s="222"/>
      <c r="Z65" s="215"/>
      <c r="AA65" s="72">
        <f>AA67+AA69</f>
        <v>-167147903.12799835</v>
      </c>
      <c r="AB65" s="223"/>
      <c r="AC65" s="118"/>
      <c r="AD65" s="76">
        <f>AD67+AD69</f>
        <v>-33921349.482272856</v>
      </c>
      <c r="AE65" s="223"/>
      <c r="AF65" s="118"/>
      <c r="AG65" s="76">
        <f>AG67+AG69</f>
        <v>-101171876.2099257</v>
      </c>
      <c r="AH65" s="223"/>
      <c r="AI65" s="118"/>
      <c r="AJ65" s="76">
        <f>AJ67+AJ69</f>
        <v>-30281560.56894445</v>
      </c>
      <c r="AK65" s="222"/>
      <c r="AL65" s="225"/>
      <c r="AM65" s="76">
        <f>AM67+AM69</f>
        <v>-783679931.27231705</v>
      </c>
      <c r="AN65" s="222"/>
      <c r="AO65" s="225"/>
      <c r="AP65" s="76">
        <v>-234505187.67847016</v>
      </c>
      <c r="AQ65" s="222"/>
      <c r="AR65" s="225"/>
      <c r="AS65" s="76">
        <v>-154088437.09185112</v>
      </c>
      <c r="AT65" s="222"/>
      <c r="AU65" s="225"/>
      <c r="AV65" s="76">
        <v>-186354637.53745693</v>
      </c>
    </row>
    <row r="66" spans="1:48" ht="24.95" customHeight="1">
      <c r="A66" s="227"/>
      <c r="B66" s="83"/>
      <c r="C66" s="228" t="s">
        <v>70</v>
      </c>
      <c r="D66" s="85">
        <v>0</v>
      </c>
      <c r="E66" s="85">
        <v>0</v>
      </c>
      <c r="F66" s="71">
        <f>(D66-E66)</f>
        <v>0</v>
      </c>
      <c r="G66" s="85">
        <v>0</v>
      </c>
      <c r="H66" s="85">
        <v>0</v>
      </c>
      <c r="I66" s="85">
        <f>(G66-H66)</f>
        <v>0</v>
      </c>
      <c r="J66" s="85">
        <v>0</v>
      </c>
      <c r="K66" s="85">
        <v>0</v>
      </c>
      <c r="L66" s="85">
        <f>(J66-K66)</f>
        <v>0</v>
      </c>
      <c r="M66" s="85">
        <v>0</v>
      </c>
      <c r="N66" s="85">
        <v>0</v>
      </c>
      <c r="O66" s="85">
        <f>(M66-N66)</f>
        <v>0</v>
      </c>
      <c r="P66" s="85">
        <v>0</v>
      </c>
      <c r="Q66" s="85">
        <v>0</v>
      </c>
      <c r="R66" s="85">
        <f>(P66-Q66)</f>
        <v>0</v>
      </c>
      <c r="S66" s="87"/>
      <c r="T66" s="205"/>
      <c r="U66" s="89"/>
      <c r="V66" s="87"/>
      <c r="W66" s="85"/>
      <c r="X66" s="89"/>
      <c r="Y66" s="204"/>
      <c r="Z66" s="205"/>
      <c r="AA66" s="205"/>
      <c r="AB66" s="97"/>
      <c r="AC66" s="98"/>
      <c r="AD66" s="99"/>
      <c r="AE66" s="97"/>
      <c r="AF66" s="98"/>
      <c r="AG66" s="99"/>
      <c r="AH66" s="97"/>
      <c r="AI66" s="98"/>
      <c r="AJ66" s="99"/>
      <c r="AK66" s="204"/>
      <c r="AL66" s="205"/>
      <c r="AM66" s="206"/>
      <c r="AN66" s="204"/>
      <c r="AO66" s="205"/>
      <c r="AP66" s="206"/>
      <c r="AQ66" s="204"/>
      <c r="AR66" s="205"/>
      <c r="AS66" s="206"/>
      <c r="AT66" s="204"/>
      <c r="AU66" s="205"/>
      <c r="AV66" s="206"/>
    </row>
    <row r="67" spans="1:48" ht="24.95" customHeight="1">
      <c r="A67" s="227"/>
      <c r="B67" s="83"/>
      <c r="C67" s="228" t="s">
        <v>71</v>
      </c>
      <c r="D67" s="85">
        <v>0</v>
      </c>
      <c r="E67" s="85">
        <v>0</v>
      </c>
      <c r="F67" s="71">
        <f>(D67-E67)</f>
        <v>0</v>
      </c>
      <c r="G67" s="85">
        <v>0</v>
      </c>
      <c r="H67" s="85">
        <v>0</v>
      </c>
      <c r="I67" s="85">
        <f>(G67-H67)</f>
        <v>0</v>
      </c>
      <c r="J67" s="85">
        <v>0</v>
      </c>
      <c r="K67" s="85">
        <v>0</v>
      </c>
      <c r="L67" s="85">
        <f>(J67-K67)</f>
        <v>0</v>
      </c>
      <c r="M67" s="85">
        <v>0</v>
      </c>
      <c r="N67" s="85">
        <v>0</v>
      </c>
      <c r="O67" s="85">
        <f>(M67-N67)</f>
        <v>0</v>
      </c>
      <c r="P67" s="85">
        <v>0</v>
      </c>
      <c r="Q67" s="85">
        <v>0</v>
      </c>
      <c r="R67" s="85">
        <f>(P67-Q67)</f>
        <v>0</v>
      </c>
      <c r="S67" s="87"/>
      <c r="T67" s="205"/>
      <c r="U67" s="89">
        <f>'[1]TT Financial Acc T8a'!E45</f>
        <v>-20310203</v>
      </c>
      <c r="V67" s="87"/>
      <c r="W67" s="85"/>
      <c r="X67" s="89">
        <f>'[1]TT Financial Acc T8a'!H45</f>
        <v>-38187224</v>
      </c>
      <c r="Y67" s="204"/>
      <c r="Z67" s="205"/>
      <c r="AA67" s="85">
        <f>'[1]TT Financial Acc T8a'!K45</f>
        <v>39165952.724620014</v>
      </c>
      <c r="AB67" s="97"/>
      <c r="AC67" s="98"/>
      <c r="AD67" s="92">
        <f>'[1]TT Financial Acc T8a'!N45</f>
        <v>15059019.438450001</v>
      </c>
      <c r="AE67" s="97"/>
      <c r="AF67" s="98"/>
      <c r="AG67" s="92">
        <f>'[1]TT Financial Acc T8a'!Q45</f>
        <v>14405.826169999998</v>
      </c>
      <c r="AH67" s="97"/>
      <c r="AI67" s="98"/>
      <c r="AJ67" s="92">
        <f>'[1]TT Financial Acc T8a'!T45</f>
        <v>-3479092.5859144209</v>
      </c>
      <c r="AK67" s="204"/>
      <c r="AL67" s="205"/>
      <c r="AM67" s="92">
        <f>'[1]TT Financial Acc T8a'!W45</f>
        <v>-944386247.49103129</v>
      </c>
      <c r="AN67" s="204"/>
      <c r="AO67" s="205"/>
      <c r="AP67" s="92">
        <v>-147121428.73617175</v>
      </c>
      <c r="AQ67" s="204"/>
      <c r="AR67" s="205"/>
      <c r="AS67" s="92">
        <v>21801416.348891605</v>
      </c>
      <c r="AT67" s="204"/>
      <c r="AU67" s="205"/>
      <c r="AV67" s="92">
        <v>19995665.793588668</v>
      </c>
    </row>
    <row r="68" spans="1:48" ht="24.95" customHeight="1">
      <c r="A68" s="227"/>
      <c r="B68" s="83"/>
      <c r="C68" s="228" t="s">
        <v>72</v>
      </c>
      <c r="D68" s="85"/>
      <c r="E68" s="85"/>
      <c r="F68" s="71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7"/>
      <c r="T68" s="205"/>
      <c r="U68" s="89"/>
      <c r="V68" s="87"/>
      <c r="W68" s="85"/>
      <c r="X68" s="89"/>
      <c r="Y68" s="204"/>
      <c r="Z68" s="205"/>
      <c r="AA68" s="85"/>
      <c r="AB68" s="97"/>
      <c r="AC68" s="98"/>
      <c r="AD68" s="201"/>
      <c r="AE68" s="97"/>
      <c r="AF68" s="98"/>
      <c r="AG68" s="201"/>
      <c r="AH68" s="97"/>
      <c r="AI68" s="98"/>
      <c r="AJ68" s="201"/>
      <c r="AK68" s="204"/>
      <c r="AL68" s="205"/>
      <c r="AM68" s="201"/>
      <c r="AN68" s="204"/>
      <c r="AO68" s="205"/>
      <c r="AP68" s="201"/>
      <c r="AQ68" s="204"/>
      <c r="AR68" s="205"/>
      <c r="AS68" s="201"/>
      <c r="AT68" s="204"/>
      <c r="AU68" s="205"/>
      <c r="AV68" s="201"/>
    </row>
    <row r="69" spans="1:48" ht="24.95" customHeight="1">
      <c r="A69" s="227"/>
      <c r="B69" s="83"/>
      <c r="C69" s="228" t="s">
        <v>73</v>
      </c>
      <c r="D69" s="85">
        <v>0</v>
      </c>
      <c r="E69" s="85">
        <v>0</v>
      </c>
      <c r="F69" s="71">
        <f>(D69-E69)</f>
        <v>0</v>
      </c>
      <c r="G69" s="85">
        <v>0</v>
      </c>
      <c r="H69" s="85">
        <v>0</v>
      </c>
      <c r="I69" s="85">
        <f>(G69-H69)</f>
        <v>0</v>
      </c>
      <c r="J69" s="85">
        <v>0</v>
      </c>
      <c r="K69" s="85">
        <v>0</v>
      </c>
      <c r="L69" s="85">
        <f>(J69-K69)</f>
        <v>0</v>
      </c>
      <c r="M69" s="85">
        <v>0</v>
      </c>
      <c r="N69" s="85">
        <v>0</v>
      </c>
      <c r="O69" s="85">
        <f>(M69-N69)</f>
        <v>0</v>
      </c>
      <c r="P69" s="85">
        <v>0</v>
      </c>
      <c r="Q69" s="85">
        <v>0</v>
      </c>
      <c r="R69" s="85">
        <f>(P69-Q69)</f>
        <v>0</v>
      </c>
      <c r="S69" s="87"/>
      <c r="T69" s="205"/>
      <c r="U69" s="89">
        <f>'[1]TT Financial Acc T8a'!E47</f>
        <v>75157272</v>
      </c>
      <c r="V69" s="87"/>
      <c r="W69" s="85"/>
      <c r="X69" s="89">
        <f>'[1]TT Financial Acc T8a'!H47</f>
        <v>-82669728</v>
      </c>
      <c r="Y69" s="204"/>
      <c r="Z69" s="205"/>
      <c r="AA69" s="85">
        <f>'[1]TT Financial Acc T8a'!K47</f>
        <v>-206313855.85261837</v>
      </c>
      <c r="AB69" s="97"/>
      <c r="AC69" s="98"/>
      <c r="AD69" s="92">
        <f>'[1]TT Financial Acc T8a'!N47</f>
        <v>-48980368.920722857</v>
      </c>
      <c r="AE69" s="97"/>
      <c r="AF69" s="98"/>
      <c r="AG69" s="92">
        <f>'[1]TT Financial Acc T8a'!Q47</f>
        <v>-101186282.03609569</v>
      </c>
      <c r="AH69" s="97"/>
      <c r="AI69" s="98"/>
      <c r="AJ69" s="92">
        <f>'[1]TT Financial Acc T8a'!T47</f>
        <v>-26802467.983030029</v>
      </c>
      <c r="AK69" s="204"/>
      <c r="AL69" s="205"/>
      <c r="AM69" s="92">
        <f>'[1]TT Financial Acc T8a'!W47</f>
        <v>160706316.21871421</v>
      </c>
      <c r="AN69" s="204"/>
      <c r="AO69" s="205"/>
      <c r="AP69" s="92">
        <v>-87383758.942298412</v>
      </c>
      <c r="AQ69" s="204"/>
      <c r="AR69" s="205"/>
      <c r="AS69" s="92">
        <v>-175889853.44074273</v>
      </c>
      <c r="AT69" s="204"/>
      <c r="AU69" s="205"/>
      <c r="AV69" s="92">
        <v>-206350303.3310456</v>
      </c>
    </row>
    <row r="70" spans="1:48" ht="24.95" customHeight="1">
      <c r="A70" s="227"/>
      <c r="B70" s="83"/>
      <c r="C70" s="228" t="s">
        <v>74</v>
      </c>
      <c r="D70" s="71">
        <f>SUM(D71,D72)</f>
        <v>62692306</v>
      </c>
      <c r="E70" s="71">
        <f>SUM(E71,E72)</f>
        <v>11951428</v>
      </c>
      <c r="F70" s="71">
        <f>(D70-E70)</f>
        <v>50740878</v>
      </c>
      <c r="G70" s="71">
        <f>SUM(G71,G72)</f>
        <v>30890181</v>
      </c>
      <c r="H70" s="71">
        <f>SUM(H71,H72)</f>
        <v>8928748</v>
      </c>
      <c r="I70" s="71">
        <f>(G70-H70)</f>
        <v>21961433</v>
      </c>
      <c r="J70" s="71">
        <f>SUM(J71,J72)</f>
        <v>104676423</v>
      </c>
      <c r="K70" s="71">
        <f>SUM(K71,K72)</f>
        <v>28946395</v>
      </c>
      <c r="L70" s="71">
        <f>(J70-K70)</f>
        <v>75730028</v>
      </c>
      <c r="M70" s="71">
        <f>SUM(M71,M72)</f>
        <v>182858514</v>
      </c>
      <c r="N70" s="71">
        <f>SUM(N71,N72)</f>
        <v>79391816</v>
      </c>
      <c r="O70" s="71">
        <f>(M70-N70)</f>
        <v>103466698</v>
      </c>
      <c r="P70" s="71">
        <f>SUM(P71,P72)</f>
        <v>289383132</v>
      </c>
      <c r="Q70" s="71">
        <f>SUM(Q71,Q72)</f>
        <v>159551706</v>
      </c>
      <c r="R70" s="71">
        <f>(P70-Q70)</f>
        <v>129831426</v>
      </c>
      <c r="S70" s="82"/>
      <c r="T70" s="205"/>
      <c r="U70" s="89">
        <f>SUM(U71+U72)</f>
        <v>75157272</v>
      </c>
      <c r="V70" s="87"/>
      <c r="W70" s="85"/>
      <c r="X70" s="89">
        <f>'[1]TT Financial Acc T8a'!H48</f>
        <v>-82669728</v>
      </c>
      <c r="Y70" s="204"/>
      <c r="Z70" s="205"/>
      <c r="AA70" s="85">
        <f>'[1]TT Financial Acc T8a'!K48</f>
        <v>-206313855.85261837</v>
      </c>
      <c r="AB70" s="97"/>
      <c r="AC70" s="98"/>
      <c r="AD70" s="92">
        <f>'[1]TT Financial Acc T8a'!N48</f>
        <v>-48980368.920722857</v>
      </c>
      <c r="AE70" s="97"/>
      <c r="AF70" s="98"/>
      <c r="AG70" s="92">
        <f>'[1]TT Financial Acc T8a'!Q48</f>
        <v>-101186282.03609569</v>
      </c>
      <c r="AH70" s="97"/>
      <c r="AI70" s="98"/>
      <c r="AJ70" s="92">
        <f>'[1]TT Financial Acc T8a'!T48</f>
        <v>-26802467.983030029</v>
      </c>
      <c r="AK70" s="204"/>
      <c r="AL70" s="205"/>
      <c r="AM70" s="92">
        <f>'[1]TT Financial Acc T8a'!W48</f>
        <v>160706316.21871421</v>
      </c>
      <c r="AN70" s="204"/>
      <c r="AO70" s="205"/>
      <c r="AP70" s="92">
        <v>-87383758.942298412</v>
      </c>
      <c r="AQ70" s="204"/>
      <c r="AR70" s="205"/>
      <c r="AS70" s="92">
        <v>-175889853.44074273</v>
      </c>
      <c r="AT70" s="204"/>
      <c r="AU70" s="205"/>
      <c r="AV70" s="92">
        <v>-206350303.3310456</v>
      </c>
    </row>
    <row r="71" spans="1:48" ht="24.95" customHeight="1">
      <c r="A71" s="227"/>
      <c r="B71" s="83"/>
      <c r="C71" s="228" t="s">
        <v>75</v>
      </c>
      <c r="D71" s="85">
        <v>62692306</v>
      </c>
      <c r="E71" s="85">
        <v>0</v>
      </c>
      <c r="F71" s="85">
        <f>(D71-E71)</f>
        <v>62692306</v>
      </c>
      <c r="G71" s="85">
        <v>30890181</v>
      </c>
      <c r="H71" s="85">
        <v>0</v>
      </c>
      <c r="I71" s="85">
        <f>(G71-H71)</f>
        <v>30890181</v>
      </c>
      <c r="J71" s="85">
        <v>104676423</v>
      </c>
      <c r="K71" s="85">
        <v>0</v>
      </c>
      <c r="L71" s="85">
        <f>(J71-K71)</f>
        <v>104676423</v>
      </c>
      <c r="M71" s="85">
        <v>179440000</v>
      </c>
      <c r="N71" s="85">
        <v>0</v>
      </c>
      <c r="O71" s="85">
        <f>(M71-N71)</f>
        <v>179440000</v>
      </c>
      <c r="P71" s="128">
        <v>219760533</v>
      </c>
      <c r="Q71" s="128">
        <v>0</v>
      </c>
      <c r="R71" s="85">
        <f>(P71-Q71)</f>
        <v>219760533</v>
      </c>
      <c r="S71" s="87"/>
      <c r="T71" s="205"/>
      <c r="U71" s="89">
        <f>'[1]TT Financial Acc T8a'!E49</f>
        <v>76114995</v>
      </c>
      <c r="V71" s="87"/>
      <c r="W71" s="85"/>
      <c r="X71" s="89">
        <f>'[1]TT Financial Acc T8a'!H49</f>
        <v>-77509448</v>
      </c>
      <c r="Y71" s="204"/>
      <c r="Z71" s="205"/>
      <c r="AA71" s="85">
        <f>'[1]TT Financial Acc T8a'!K49</f>
        <v>-215682923.6859583</v>
      </c>
      <c r="AB71" s="97"/>
      <c r="AC71" s="98"/>
      <c r="AD71" s="92">
        <f>'[1]TT Financial Acc T8a'!N49</f>
        <v>-45437335.090465002</v>
      </c>
      <c r="AE71" s="97"/>
      <c r="AF71" s="98"/>
      <c r="AG71" s="92">
        <f>'[1]TT Financial Acc T8a'!Q49</f>
        <v>-102278971.22461703</v>
      </c>
      <c r="AH71" s="97"/>
      <c r="AI71" s="98"/>
      <c r="AJ71" s="92">
        <f>'[1]TT Financial Acc T8a'!T49</f>
        <v>-27642679.428554367</v>
      </c>
      <c r="AK71" s="204"/>
      <c r="AL71" s="205"/>
      <c r="AM71" s="92">
        <f>'[1]TT Financial Acc T8a'!W49</f>
        <v>161406470.95581096</v>
      </c>
      <c r="AN71" s="204"/>
      <c r="AO71" s="205"/>
      <c r="AP71" s="92">
        <v>-87841891.126176268</v>
      </c>
      <c r="AQ71" s="204"/>
      <c r="AR71" s="205"/>
      <c r="AS71" s="92">
        <v>-175477294.57706168</v>
      </c>
      <c r="AT71" s="204"/>
      <c r="AU71" s="205"/>
      <c r="AV71" s="92">
        <v>-206181204.82589063</v>
      </c>
    </row>
    <row r="72" spans="1:48" ht="24.95" customHeight="1">
      <c r="A72" s="227"/>
      <c r="B72" s="83"/>
      <c r="C72" s="228" t="s">
        <v>76</v>
      </c>
      <c r="D72" s="85">
        <v>0</v>
      </c>
      <c r="E72" s="85">
        <v>11951428</v>
      </c>
      <c r="F72" s="85">
        <f>(D72-E72)</f>
        <v>-11951428</v>
      </c>
      <c r="G72" s="85">
        <v>0</v>
      </c>
      <c r="H72" s="85">
        <v>8928748</v>
      </c>
      <c r="I72" s="85">
        <f>(G72-H72)</f>
        <v>-8928748</v>
      </c>
      <c r="J72" s="85">
        <v>0</v>
      </c>
      <c r="K72" s="85">
        <v>28946395</v>
      </c>
      <c r="L72" s="85">
        <f>(J72-K72)</f>
        <v>-28946395</v>
      </c>
      <c r="M72" s="85">
        <v>3418514</v>
      </c>
      <c r="N72" s="85">
        <v>79391816</v>
      </c>
      <c r="O72" s="85">
        <f>(M72-N72)</f>
        <v>-75973302</v>
      </c>
      <c r="P72" s="128">
        <v>69622599</v>
      </c>
      <c r="Q72" s="128">
        <v>159551706</v>
      </c>
      <c r="R72" s="85">
        <f>(P72-Q72)</f>
        <v>-89929107</v>
      </c>
      <c r="S72" s="87"/>
      <c r="T72" s="205"/>
      <c r="U72" s="89">
        <f>'[1]TT Financial Acc T8a'!E50</f>
        <v>-957723</v>
      </c>
      <c r="V72" s="87"/>
      <c r="W72" s="85"/>
      <c r="X72" s="89">
        <f>'[1]TT Financial Acc T8a'!H50</f>
        <v>-5160280</v>
      </c>
      <c r="Y72" s="204"/>
      <c r="Z72" s="205"/>
      <c r="AA72" s="85">
        <f>'[1]TT Financial Acc T8a'!K50</f>
        <v>9369067.833339924</v>
      </c>
      <c r="AB72" s="97"/>
      <c r="AC72" s="98"/>
      <c r="AD72" s="92">
        <f>'[1]TT Financial Acc T8a'!N50</f>
        <v>-3543033.8302578586</v>
      </c>
      <c r="AE72" s="97"/>
      <c r="AF72" s="98"/>
      <c r="AG72" s="92">
        <f>'[1]TT Financial Acc T8a'!Q50</f>
        <v>1092689.1885213386</v>
      </c>
      <c r="AH72" s="97"/>
      <c r="AI72" s="98"/>
      <c r="AJ72" s="92">
        <f>'[1]TT Financial Acc T8a'!T50</f>
        <v>840211.44552433887</v>
      </c>
      <c r="AK72" s="204"/>
      <c r="AL72" s="205"/>
      <c r="AM72" s="92">
        <f>'[1]TT Financial Acc T8a'!W50</f>
        <v>-700154.73709675646</v>
      </c>
      <c r="AN72" s="204"/>
      <c r="AO72" s="205"/>
      <c r="AP72" s="92">
        <v>458132.18387785327</v>
      </c>
      <c r="AQ72" s="204"/>
      <c r="AR72" s="205"/>
      <c r="AS72" s="92">
        <v>-412558.86368105613</v>
      </c>
      <c r="AT72" s="204"/>
      <c r="AU72" s="205"/>
      <c r="AV72" s="92">
        <v>-169098.50515497991</v>
      </c>
    </row>
    <row r="73" spans="1:48" ht="24.95" customHeight="1">
      <c r="A73" s="227"/>
      <c r="B73" s="83"/>
      <c r="C73" s="229" t="s">
        <v>77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128"/>
      <c r="Q73" s="128"/>
      <c r="R73" s="85"/>
      <c r="S73" s="87"/>
      <c r="T73" s="205"/>
      <c r="U73" s="89">
        <f>'[1]TT Financial Acc T8a'!E51</f>
        <v>0</v>
      </c>
      <c r="V73" s="87"/>
      <c r="W73" s="85"/>
      <c r="X73" s="89">
        <f>'[1]TT Financial Acc T8a'!H51</f>
        <v>0</v>
      </c>
      <c r="Y73" s="204"/>
      <c r="Z73" s="205"/>
      <c r="AA73" s="85">
        <f>'[1]TT Financial Acc T8a'!K51</f>
        <v>0</v>
      </c>
      <c r="AB73" s="97"/>
      <c r="AC73" s="98"/>
      <c r="AD73" s="201">
        <f>'[1]TT Financial Acc T8a'!N51</f>
        <v>0</v>
      </c>
      <c r="AE73" s="97"/>
      <c r="AF73" s="98"/>
      <c r="AG73" s="201">
        <f>'[1]TT Financial Acc T8a'!Q51</f>
        <v>0</v>
      </c>
      <c r="AH73" s="97"/>
      <c r="AI73" s="98"/>
      <c r="AJ73" s="201">
        <f>'[1]TT Financial Acc T8a'!T51</f>
        <v>0</v>
      </c>
      <c r="AK73" s="204"/>
      <c r="AL73" s="205"/>
      <c r="AM73" s="201">
        <f>'[1]TT Financial Acc T8a'!W51</f>
        <v>0</v>
      </c>
      <c r="AN73" s="204"/>
      <c r="AO73" s="205"/>
      <c r="AP73" s="201">
        <v>0</v>
      </c>
      <c r="AQ73" s="204"/>
      <c r="AR73" s="205"/>
      <c r="AS73" s="201">
        <v>0</v>
      </c>
      <c r="AT73" s="204"/>
      <c r="AU73" s="205"/>
      <c r="AV73" s="201">
        <v>0</v>
      </c>
    </row>
    <row r="74" spans="1:48" ht="24.95" customHeight="1">
      <c r="A74" s="227"/>
      <c r="B74" s="83"/>
      <c r="C74" s="229" t="s">
        <v>78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128"/>
      <c r="Q74" s="128"/>
      <c r="R74" s="85"/>
      <c r="S74" s="87"/>
      <c r="T74" s="205"/>
      <c r="U74" s="89">
        <f>'[1]TT Financial Acc T8a'!E52</f>
        <v>0</v>
      </c>
      <c r="V74" s="87"/>
      <c r="W74" s="85"/>
      <c r="X74" s="89">
        <f>'[1]TT Financial Acc T8a'!H52</f>
        <v>0</v>
      </c>
      <c r="Y74" s="204"/>
      <c r="Z74" s="205"/>
      <c r="AA74" s="85">
        <f>'[1]TT Financial Acc T8a'!K52</f>
        <v>0</v>
      </c>
      <c r="AB74" s="97"/>
      <c r="AC74" s="98"/>
      <c r="AD74" s="201">
        <f>'[1]TT Financial Acc T8a'!N52</f>
        <v>0</v>
      </c>
      <c r="AE74" s="97"/>
      <c r="AF74" s="98"/>
      <c r="AG74" s="201">
        <f>'[1]TT Financial Acc T8a'!Q52</f>
        <v>0</v>
      </c>
      <c r="AH74" s="97"/>
      <c r="AI74" s="98"/>
      <c r="AJ74" s="201">
        <f>'[1]TT Financial Acc T8a'!T52</f>
        <v>0</v>
      </c>
      <c r="AK74" s="204"/>
      <c r="AL74" s="205"/>
      <c r="AM74" s="201">
        <f>'[1]TT Financial Acc T8a'!W52</f>
        <v>0</v>
      </c>
      <c r="AN74" s="204"/>
      <c r="AO74" s="205"/>
      <c r="AP74" s="201">
        <v>0</v>
      </c>
      <c r="AQ74" s="204"/>
      <c r="AR74" s="205"/>
      <c r="AS74" s="201">
        <v>0</v>
      </c>
      <c r="AT74" s="204"/>
      <c r="AU74" s="205"/>
      <c r="AV74" s="201">
        <v>0</v>
      </c>
    </row>
    <row r="75" spans="1:48" ht="24.95" customHeight="1">
      <c r="A75" s="227"/>
      <c r="B75" s="83"/>
      <c r="C75" s="229" t="s">
        <v>79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128"/>
      <c r="Q75" s="128"/>
      <c r="R75" s="85"/>
      <c r="S75" s="87"/>
      <c r="T75" s="205"/>
      <c r="U75" s="89">
        <f>'[1]TT Financial Acc T8a'!E53</f>
        <v>0</v>
      </c>
      <c r="V75" s="87"/>
      <c r="W75" s="85"/>
      <c r="X75" s="89">
        <f>'[1]TT Financial Acc T8a'!H53</f>
        <v>0</v>
      </c>
      <c r="Y75" s="204"/>
      <c r="Z75" s="205"/>
      <c r="AA75" s="85">
        <f>'[1]TT Financial Acc T8a'!K53</f>
        <v>0</v>
      </c>
      <c r="AB75" s="97"/>
      <c r="AC75" s="98"/>
      <c r="AD75" s="201">
        <f>'[1]TT Financial Acc T8a'!N53</f>
        <v>0</v>
      </c>
      <c r="AE75" s="97"/>
      <c r="AF75" s="98"/>
      <c r="AG75" s="201">
        <f>'[1]TT Financial Acc T8a'!Q53</f>
        <v>0</v>
      </c>
      <c r="AH75" s="97"/>
      <c r="AI75" s="98"/>
      <c r="AJ75" s="201">
        <f>'[1]TT Financial Acc T8a'!T53</f>
        <v>0</v>
      </c>
      <c r="AK75" s="204"/>
      <c r="AL75" s="205"/>
      <c r="AM75" s="201">
        <f>'[1]TT Financial Acc T8a'!W53</f>
        <v>0</v>
      </c>
      <c r="AN75" s="204"/>
      <c r="AO75" s="205"/>
      <c r="AP75" s="201">
        <v>0</v>
      </c>
      <c r="AQ75" s="204"/>
      <c r="AR75" s="205"/>
      <c r="AS75" s="201">
        <v>0</v>
      </c>
      <c r="AT75" s="204"/>
      <c r="AU75" s="205"/>
      <c r="AV75" s="201">
        <v>0</v>
      </c>
    </row>
    <row r="76" spans="1:48" ht="24.95" customHeight="1">
      <c r="A76" s="227"/>
      <c r="B76" s="83"/>
      <c r="C76" s="229" t="s">
        <v>80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128"/>
      <c r="Q76" s="128"/>
      <c r="R76" s="85"/>
      <c r="S76" s="87"/>
      <c r="T76" s="205"/>
      <c r="U76" s="89">
        <f>'[1]TT Financial Acc T8a'!E54</f>
        <v>0</v>
      </c>
      <c r="V76" s="87"/>
      <c r="W76" s="85"/>
      <c r="X76" s="89">
        <f>'[1]TT Financial Acc T8a'!H54</f>
        <v>0</v>
      </c>
      <c r="Y76" s="204"/>
      <c r="Z76" s="205"/>
      <c r="AA76" s="85">
        <f>'[1]TT Financial Acc T8a'!K54</f>
        <v>0</v>
      </c>
      <c r="AB76" s="97"/>
      <c r="AC76" s="98"/>
      <c r="AD76" s="201">
        <f>'[1]TT Financial Acc T8a'!N54</f>
        <v>0</v>
      </c>
      <c r="AE76" s="97"/>
      <c r="AF76" s="98"/>
      <c r="AG76" s="201">
        <f>'[1]TT Financial Acc T8a'!Q54</f>
        <v>0</v>
      </c>
      <c r="AH76" s="97"/>
      <c r="AI76" s="98"/>
      <c r="AJ76" s="201">
        <f>'[1]TT Financial Acc T8a'!T54</f>
        <v>0</v>
      </c>
      <c r="AK76" s="204"/>
      <c r="AL76" s="205"/>
      <c r="AM76" s="201">
        <f>'[1]TT Financial Acc T8a'!W54</f>
        <v>0</v>
      </c>
      <c r="AN76" s="204"/>
      <c r="AO76" s="205"/>
      <c r="AP76" s="201">
        <v>0</v>
      </c>
      <c r="AQ76" s="204"/>
      <c r="AR76" s="205"/>
      <c r="AS76" s="201">
        <v>0</v>
      </c>
      <c r="AT76" s="204"/>
      <c r="AU76" s="205"/>
      <c r="AV76" s="201">
        <v>0</v>
      </c>
    </row>
    <row r="77" spans="1:48" ht="24.95" customHeight="1">
      <c r="A77" s="227"/>
      <c r="B77" s="83"/>
      <c r="C77" s="229" t="s">
        <v>81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205"/>
      <c r="Q77" s="205"/>
      <c r="R77" s="85"/>
      <c r="S77" s="87"/>
      <c r="T77" s="205"/>
      <c r="U77" s="89">
        <v>0</v>
      </c>
      <c r="V77" s="87"/>
      <c r="W77" s="85"/>
      <c r="X77" s="89">
        <v>0</v>
      </c>
      <c r="Y77" s="204"/>
      <c r="Z77" s="205"/>
      <c r="AA77" s="85">
        <v>0</v>
      </c>
      <c r="AB77" s="97"/>
      <c r="AC77" s="98"/>
      <c r="AD77" s="201">
        <f>'[1]TT Financial Acc T8a'!N55</f>
        <v>0</v>
      </c>
      <c r="AE77" s="97"/>
      <c r="AF77" s="98"/>
      <c r="AG77" s="201">
        <f>'[1]TT Financial Acc T8a'!Q55</f>
        <v>0</v>
      </c>
      <c r="AH77" s="97"/>
      <c r="AI77" s="98"/>
      <c r="AJ77" s="201">
        <f>'[1]TT Financial Acc T8a'!T55</f>
        <v>0</v>
      </c>
      <c r="AK77" s="204"/>
      <c r="AL77" s="205"/>
      <c r="AM77" s="201">
        <f>'[1]TT Financial Acc T8a'!W55</f>
        <v>0</v>
      </c>
      <c r="AN77" s="204"/>
      <c r="AO77" s="205"/>
      <c r="AP77" s="201">
        <v>0</v>
      </c>
      <c r="AQ77" s="204"/>
      <c r="AR77" s="205"/>
      <c r="AS77" s="201">
        <v>0</v>
      </c>
      <c r="AT77" s="204"/>
      <c r="AU77" s="205"/>
      <c r="AV77" s="201">
        <v>0</v>
      </c>
    </row>
    <row r="78" spans="1:48" ht="24.95" customHeight="1">
      <c r="A78" s="227"/>
      <c r="B78" s="83"/>
      <c r="C78" s="229" t="s">
        <v>82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205"/>
      <c r="Q78" s="205"/>
      <c r="R78" s="85"/>
      <c r="S78" s="87"/>
      <c r="T78" s="205"/>
      <c r="U78" s="89"/>
      <c r="V78" s="87"/>
      <c r="W78" s="85"/>
      <c r="X78" s="89"/>
      <c r="Y78" s="204"/>
      <c r="Z78" s="205"/>
      <c r="AA78" s="85"/>
      <c r="AB78" s="97"/>
      <c r="AC78" s="98"/>
      <c r="AD78" s="201">
        <f>'[1]TT Financial Acc T8a'!N56</f>
        <v>0</v>
      </c>
      <c r="AE78" s="97"/>
      <c r="AF78" s="98"/>
      <c r="AG78" s="201">
        <f>'[1]TT Financial Acc T8a'!Q56</f>
        <v>0</v>
      </c>
      <c r="AH78" s="97"/>
      <c r="AI78" s="98"/>
      <c r="AJ78" s="201">
        <f>'[1]TT Financial Acc T8a'!T56</f>
        <v>0</v>
      </c>
      <c r="AK78" s="204"/>
      <c r="AL78" s="205"/>
      <c r="AM78" s="201">
        <f>'[1]TT Financial Acc T8a'!W56</f>
        <v>0</v>
      </c>
      <c r="AN78" s="204"/>
      <c r="AO78" s="205"/>
      <c r="AP78" s="201">
        <v>0</v>
      </c>
      <c r="AQ78" s="204"/>
      <c r="AR78" s="205"/>
      <c r="AS78" s="201">
        <v>0</v>
      </c>
      <c r="AT78" s="204"/>
      <c r="AU78" s="205"/>
      <c r="AV78" s="201">
        <v>0</v>
      </c>
    </row>
    <row r="79" spans="1:48" s="117" customFormat="1" ht="24.95" customHeight="1">
      <c r="A79" s="199"/>
      <c r="B79" s="3"/>
      <c r="C79" s="230" t="s">
        <v>83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225"/>
      <c r="Q79" s="225"/>
      <c r="R79" s="71"/>
      <c r="S79" s="82"/>
      <c r="T79" s="71"/>
      <c r="U79" s="113">
        <v>212428980.80000001</v>
      </c>
      <c r="V79" s="222"/>
      <c r="W79" s="71"/>
      <c r="X79" s="113">
        <v>341247884.60000002</v>
      </c>
      <c r="Y79" s="222"/>
      <c r="Z79" s="225"/>
      <c r="AA79" s="231">
        <v>501828824</v>
      </c>
      <c r="AB79" s="223"/>
      <c r="AC79" s="118"/>
      <c r="AD79" s="76">
        <f>'[1]TT Financial Acc T8a'!N57</f>
        <v>351877790.59999996</v>
      </c>
      <c r="AE79" s="223"/>
      <c r="AF79" s="118"/>
      <c r="AG79" s="76">
        <f>'[1]TT Financial Acc T8a'!Q57</f>
        <v>190394528</v>
      </c>
      <c r="AH79" s="223"/>
      <c r="AI79" s="118"/>
      <c r="AJ79" s="76">
        <f>'[1]TT Financial Acc T8a'!T57</f>
        <v>466690678.80000001</v>
      </c>
      <c r="AK79" s="222"/>
      <c r="AL79" s="225"/>
      <c r="AM79" s="76">
        <f>'[1]TT Financial Acc T8a'!W57</f>
        <v>481639991.89812493</v>
      </c>
      <c r="AN79" s="222"/>
      <c r="AO79" s="225"/>
      <c r="AP79" s="76">
        <v>276183119.63107991</v>
      </c>
      <c r="AQ79" s="222"/>
      <c r="AR79" s="225"/>
      <c r="AS79" s="76">
        <v>824712480.15604997</v>
      </c>
      <c r="AT79" s="222"/>
      <c r="AU79" s="225"/>
      <c r="AV79" s="76">
        <v>832500262.116642</v>
      </c>
    </row>
    <row r="80" spans="1:48" s="231" customFormat="1" ht="21.75" customHeight="1" thickBot="1">
      <c r="A80" s="232"/>
      <c r="B80" s="233" t="s">
        <v>84</v>
      </c>
      <c r="C80" s="234"/>
      <c r="D80" s="233"/>
      <c r="E80" s="233">
        <v>37853900.00999999</v>
      </c>
      <c r="F80" s="233"/>
      <c r="G80" s="233"/>
      <c r="H80" s="233">
        <v>61132864</v>
      </c>
      <c r="I80" s="233"/>
      <c r="J80" s="233"/>
      <c r="K80" s="233">
        <v>209662660.54399997</v>
      </c>
      <c r="L80" s="233"/>
      <c r="M80" s="233"/>
      <c r="N80" s="233"/>
      <c r="O80" s="233"/>
      <c r="P80" s="233"/>
      <c r="Q80" s="233"/>
      <c r="R80" s="233"/>
      <c r="S80" s="232"/>
      <c r="T80" s="233"/>
      <c r="U80" s="235">
        <v>61132864</v>
      </c>
      <c r="V80" s="236"/>
      <c r="W80" s="237"/>
      <c r="X80" s="235">
        <v>209662660.54399997</v>
      </c>
      <c r="Y80" s="232"/>
      <c r="Z80" s="233"/>
      <c r="AA80" s="233">
        <v>49341853</v>
      </c>
      <c r="AB80" s="232"/>
      <c r="AC80" s="233"/>
      <c r="AD80" s="238">
        <f>'[1]TT Financial Acc T8a'!N58</f>
        <v>-490724711.79999995</v>
      </c>
      <c r="AE80" s="232"/>
      <c r="AF80" s="233"/>
      <c r="AG80" s="238">
        <f>'[1]TT Financial Acc T8a'!Q58</f>
        <v>-482283455</v>
      </c>
      <c r="AH80" s="232"/>
      <c r="AI80" s="233"/>
      <c r="AJ80" s="238">
        <f>'[1]TT Financial Acc T8a'!T58</f>
        <v>86293027</v>
      </c>
      <c r="AK80" s="232"/>
      <c r="AL80" s="233"/>
      <c r="AM80" s="238">
        <f>'[1]TT Financial Acc T8a'!W58</f>
        <v>-67803618</v>
      </c>
      <c r="AN80" s="232"/>
      <c r="AO80" s="233"/>
      <c r="AP80" s="238">
        <v>235431398</v>
      </c>
      <c r="AQ80" s="232"/>
      <c r="AR80" s="233"/>
      <c r="AS80" s="238">
        <v>174202419</v>
      </c>
      <c r="AT80" s="232"/>
      <c r="AU80" s="233"/>
      <c r="AV80" s="238">
        <v>-37422274</v>
      </c>
    </row>
    <row r="81" spans="1:48" ht="24.95" hidden="1" customHeight="1">
      <c r="A81" s="151"/>
      <c r="B81" s="83"/>
      <c r="C81" s="239" t="s">
        <v>85</v>
      </c>
      <c r="D81" s="240"/>
      <c r="E81" s="240"/>
      <c r="F81" s="71"/>
      <c r="G81" s="71"/>
      <c r="H81" s="71"/>
      <c r="I81" s="71"/>
      <c r="J81" s="71"/>
      <c r="K81" s="71"/>
      <c r="L81" s="71"/>
      <c r="AE81" s="6"/>
      <c r="AF81" s="6"/>
      <c r="AG81" s="205"/>
      <c r="AH81" s="205"/>
      <c r="AI81" s="205"/>
      <c r="AJ81" s="205"/>
    </row>
    <row r="82" spans="1:48" ht="21.75" customHeight="1">
      <c r="A82" s="241"/>
      <c r="B82" s="242" t="s">
        <v>86</v>
      </c>
      <c r="D82" s="243"/>
      <c r="E82" s="243"/>
      <c r="F82" s="243"/>
      <c r="G82" s="243"/>
      <c r="H82" s="243"/>
      <c r="I82" s="243"/>
      <c r="J82" s="243"/>
      <c r="K82" s="243"/>
      <c r="L82" s="244"/>
      <c r="M82" s="245"/>
      <c r="N82" s="245"/>
      <c r="O82" s="245"/>
      <c r="P82" s="245"/>
      <c r="Q82" s="245"/>
      <c r="R82" s="245"/>
      <c r="S82" s="205"/>
      <c r="V82" s="246" t="s">
        <v>87</v>
      </c>
      <c r="W82" s="246"/>
      <c r="X82" s="247">
        <v>2701.3</v>
      </c>
      <c r="AA82" s="247">
        <v>2889.59</v>
      </c>
      <c r="AD82" s="247">
        <v>2961.91</v>
      </c>
      <c r="AE82" s="6"/>
      <c r="AF82" s="6"/>
      <c r="AG82" s="247">
        <v>2984.51</v>
      </c>
      <c r="AH82" s="205"/>
      <c r="AI82" s="205"/>
      <c r="AJ82" s="247">
        <v>2981.1</v>
      </c>
      <c r="AM82" s="247">
        <v>3385.65</v>
      </c>
      <c r="AP82" s="72"/>
    </row>
    <row r="83" spans="1:48" ht="20.25">
      <c r="B83" s="248" t="s">
        <v>88</v>
      </c>
      <c r="M83" s="249"/>
      <c r="N83" s="249"/>
      <c r="O83" s="249"/>
      <c r="P83" s="249"/>
      <c r="Q83" s="249"/>
      <c r="R83" s="249"/>
      <c r="AE83" s="6"/>
      <c r="AF83" s="6"/>
      <c r="AG83" s="205"/>
      <c r="AH83" s="205"/>
      <c r="AI83" s="205"/>
      <c r="AJ83" s="205"/>
      <c r="AP83" s="91"/>
      <c r="AQ83" s="205"/>
      <c r="AS83" s="91"/>
      <c r="AT83" s="205"/>
      <c r="AU83" s="205"/>
      <c r="AV83" s="72"/>
    </row>
    <row r="84" spans="1:48" ht="20.25" customHeight="1">
      <c r="A84" s="242" t="s">
        <v>89</v>
      </c>
      <c r="M84" s="249"/>
      <c r="N84" s="249"/>
      <c r="O84" s="249"/>
      <c r="P84" s="249"/>
      <c r="Q84" s="249"/>
      <c r="R84" s="249"/>
      <c r="AE84" s="6"/>
      <c r="AF84" s="6"/>
      <c r="AG84" s="205"/>
      <c r="AH84" s="205"/>
      <c r="AI84" s="205"/>
      <c r="AJ84" s="205"/>
      <c r="AP84" s="91"/>
      <c r="AQ84" s="205"/>
      <c r="AS84" s="250"/>
      <c r="AT84" s="205"/>
      <c r="AU84" s="205"/>
      <c r="AV84" s="72"/>
    </row>
    <row r="85" spans="1:48" ht="20.25">
      <c r="B85" s="248" t="s">
        <v>90</v>
      </c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AS85" s="205"/>
      <c r="AT85" s="205"/>
      <c r="AU85" s="205"/>
      <c r="AV85" s="72"/>
    </row>
    <row r="86" spans="1:48" ht="18.75">
      <c r="C86" s="71"/>
      <c r="D86" s="249"/>
      <c r="E86" s="249"/>
      <c r="F86" s="205"/>
      <c r="G86" s="205"/>
      <c r="H86" s="205"/>
      <c r="I86" s="205"/>
      <c r="J86" s="205"/>
      <c r="K86" s="205"/>
      <c r="L86" s="205"/>
      <c r="M86" s="249"/>
      <c r="N86" s="249"/>
      <c r="O86" s="249"/>
      <c r="P86" s="249"/>
      <c r="Q86" s="249"/>
      <c r="R86" s="249"/>
      <c r="U86" s="247">
        <v>2345.42</v>
      </c>
      <c r="Y86" s="246"/>
      <c r="Z86" s="246"/>
      <c r="AS86" s="72"/>
      <c r="AV86" s="72"/>
    </row>
    <row r="87" spans="1:48" ht="18.75">
      <c r="C87" s="71"/>
      <c r="D87" s="249"/>
      <c r="E87" s="249"/>
      <c r="F87" s="205"/>
      <c r="G87" s="205"/>
      <c r="H87" s="205"/>
      <c r="I87" s="205"/>
      <c r="J87" s="205"/>
      <c r="K87" s="205"/>
      <c r="L87" s="205"/>
      <c r="M87" s="249"/>
      <c r="N87" s="249"/>
      <c r="O87" s="249"/>
      <c r="P87" s="249"/>
      <c r="Q87" s="249"/>
      <c r="R87" s="249"/>
      <c r="AS87" s="72"/>
    </row>
    <row r="88" spans="1:48" ht="18.75">
      <c r="C88" s="71"/>
      <c r="D88" s="249"/>
      <c r="E88" s="249"/>
      <c r="F88" s="205"/>
      <c r="G88" s="205"/>
      <c r="H88" s="205"/>
      <c r="I88" s="205"/>
      <c r="J88" s="205"/>
      <c r="K88" s="205"/>
      <c r="L88" s="205"/>
      <c r="M88" s="249"/>
      <c r="N88" s="249"/>
      <c r="O88" s="249"/>
      <c r="P88" s="249"/>
      <c r="Q88" s="249"/>
      <c r="R88" s="249"/>
      <c r="AS88" s="72"/>
    </row>
    <row r="89" spans="1:48" ht="18.75">
      <c r="C89" s="71"/>
      <c r="D89" s="249"/>
      <c r="E89" s="249"/>
      <c r="P89" s="249"/>
      <c r="Q89" s="249"/>
      <c r="R89" s="249"/>
      <c r="AS89" s="72"/>
    </row>
    <row r="90" spans="1:48" ht="18.75">
      <c r="C90" s="249"/>
      <c r="D90" s="249"/>
      <c r="E90" s="249"/>
      <c r="M90" s="159"/>
      <c r="P90" s="249"/>
      <c r="Q90" s="249"/>
      <c r="R90" s="249"/>
    </row>
    <row r="91" spans="1:48" ht="18.75">
      <c r="C91" s="249"/>
      <c r="D91" s="249"/>
      <c r="E91" s="249"/>
    </row>
    <row r="92" spans="1:48" ht="18.75">
      <c r="C92" s="249"/>
      <c r="D92" s="249"/>
      <c r="E92" s="249"/>
    </row>
  </sheetData>
  <mergeCells count="32">
    <mergeCell ref="AE51:AG51"/>
    <mergeCell ref="AH51:AJ51"/>
    <mergeCell ref="AK51:AM51"/>
    <mergeCell ref="AN51:AP51"/>
    <mergeCell ref="AQ51:AS51"/>
    <mergeCell ref="AT51:AV51"/>
    <mergeCell ref="A48:AV48"/>
    <mergeCell ref="A49:AV49"/>
    <mergeCell ref="G51:I51"/>
    <mergeCell ref="J51:L51"/>
    <mergeCell ref="M51:O51"/>
    <mergeCell ref="P51:R51"/>
    <mergeCell ref="S51:U51"/>
    <mergeCell ref="V51:X51"/>
    <mergeCell ref="Y51:AA51"/>
    <mergeCell ref="AB51:AD51"/>
    <mergeCell ref="AE4:AG4"/>
    <mergeCell ref="AH4:AJ4"/>
    <mergeCell ref="AK4:AM4"/>
    <mergeCell ref="AN4:AP4"/>
    <mergeCell ref="AQ4:AS4"/>
    <mergeCell ref="AT4:AV4"/>
    <mergeCell ref="A1:AV1"/>
    <mergeCell ref="A2:AV2"/>
    <mergeCell ref="G4:I4"/>
    <mergeCell ref="J4:L4"/>
    <mergeCell ref="M4:O4"/>
    <mergeCell ref="P4:R4"/>
    <mergeCell ref="S4:U4"/>
    <mergeCell ref="V4:X4"/>
    <mergeCell ref="Y4:AA4"/>
    <mergeCell ref="AB4:AD4"/>
  </mergeCells>
  <pageMargins left="0.39370078740157483" right="0.15748031496062992" top="1.1599999999999999" bottom="0.39370078740157483" header="0.27559055118110237" footer="0.23622047244094491"/>
  <pageSetup scale="43" orientation="landscape" r:id="rId1"/>
  <headerFooter alignWithMargins="0">
    <oddFooter xml:space="preserve">&amp;C&amp;12 4&amp;10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="50" workbookViewId="0">
      <selection activeCell="AO20" sqref="AO20"/>
    </sheetView>
  </sheetViews>
  <sheetFormatPr defaultRowHeight="18"/>
  <cols>
    <col min="1" max="1" width="4.42578125" customWidth="1"/>
    <col min="2" max="2" width="4.85546875" customWidth="1"/>
    <col min="3" max="3" width="84.7109375" customWidth="1"/>
    <col min="4" max="4" width="25.85546875" hidden="1" customWidth="1"/>
    <col min="5" max="5" width="26.140625" hidden="1" customWidth="1"/>
    <col min="6" max="6" width="28.85546875" hidden="1" customWidth="1"/>
    <col min="7" max="7" width="20.42578125" hidden="1" customWidth="1"/>
    <col min="8" max="8" width="22.42578125" hidden="1" customWidth="1"/>
    <col min="9" max="9" width="8.85546875" hidden="1" customWidth="1"/>
    <col min="10" max="11" width="22.42578125" hidden="1" customWidth="1"/>
    <col min="12" max="12" width="23" hidden="1" customWidth="1"/>
    <col min="13" max="16" width="23.7109375" hidden="1" customWidth="1"/>
    <col min="17" max="17" width="26.28515625" hidden="1" customWidth="1"/>
    <col min="18" max="18" width="0.140625" hidden="1" customWidth="1"/>
    <col min="19" max="19" width="15.7109375" hidden="1" customWidth="1"/>
    <col min="20" max="20" width="22.42578125" hidden="1" customWidth="1"/>
    <col min="21" max="21" width="11.5703125" hidden="1" customWidth="1"/>
    <col min="22" max="22" width="21.85546875" hidden="1" customWidth="1"/>
    <col min="23" max="23" width="21" hidden="1" customWidth="1"/>
    <col min="24" max="24" width="22.42578125" hidden="1" customWidth="1"/>
    <col min="25" max="25" width="20.5703125" hidden="1" customWidth="1"/>
    <col min="26" max="26" width="18.42578125" hidden="1" customWidth="1"/>
    <col min="27" max="27" width="21.85546875" hidden="1" customWidth="1"/>
    <col min="28" max="28" width="22.5703125" hidden="1" customWidth="1"/>
    <col min="29" max="29" width="18.85546875" hidden="1" customWidth="1"/>
    <col min="30" max="30" width="17.7109375" hidden="1" customWidth="1"/>
    <col min="31" max="31" width="21.140625" hidden="1" customWidth="1"/>
    <col min="32" max="32" width="21.5703125" hidden="1" customWidth="1"/>
    <col min="33" max="33" width="22.28515625" hidden="1" customWidth="1"/>
    <col min="34" max="36" width="21.7109375" hidden="1" customWidth="1"/>
    <col min="37" max="37" width="21.7109375" style="251" hidden="1" customWidth="1"/>
    <col min="38" max="39" width="21.7109375" hidden="1" customWidth="1"/>
    <col min="40" max="41" width="22.28515625" style="156" customWidth="1"/>
    <col min="42" max="42" width="21.42578125" customWidth="1"/>
    <col min="43" max="43" width="23.140625" customWidth="1"/>
    <col min="44" max="44" width="24.28515625" customWidth="1"/>
    <col min="45" max="45" width="21.140625" customWidth="1"/>
    <col min="46" max="48" width="27.7109375" customWidth="1"/>
    <col min="53" max="53" width="17.7109375" customWidth="1"/>
  </cols>
  <sheetData>
    <row r="1" spans="1:48" ht="39.7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32.25" customHeight="1">
      <c r="A2" s="167" t="s">
        <v>92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</row>
    <row r="3" spans="1:48" ht="24.95" customHeight="1" thickBo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AB3" s="233"/>
    </row>
    <row r="4" spans="1:48" ht="36.75" customHeight="1" thickBot="1">
      <c r="A4" s="252"/>
      <c r="B4" s="253"/>
      <c r="C4" s="9"/>
      <c r="D4" s="10"/>
      <c r="E4" s="10">
        <v>1996</v>
      </c>
      <c r="F4" s="4"/>
      <c r="G4" s="11" t="s">
        <v>2</v>
      </c>
      <c r="H4" s="12"/>
      <c r="I4" s="13"/>
      <c r="J4" s="12">
        <v>1998</v>
      </c>
      <c r="K4" s="12"/>
      <c r="L4" s="12"/>
      <c r="M4" s="12">
        <v>2000</v>
      </c>
      <c r="N4" s="12"/>
      <c r="O4" s="13"/>
      <c r="P4" s="11">
        <v>2001</v>
      </c>
      <c r="Q4" s="12"/>
      <c r="R4" s="12"/>
      <c r="S4" s="14" t="s">
        <v>3</v>
      </c>
      <c r="T4" s="15"/>
      <c r="U4" s="16"/>
      <c r="V4" s="254" t="s">
        <v>4</v>
      </c>
      <c r="W4" s="255"/>
      <c r="X4" s="256"/>
      <c r="Y4" s="254">
        <v>2005</v>
      </c>
      <c r="Z4" s="255"/>
      <c r="AA4" s="256"/>
      <c r="AB4" s="254">
        <v>2006</v>
      </c>
      <c r="AC4" s="255"/>
      <c r="AD4" s="256"/>
      <c r="AE4" s="17">
        <v>2007</v>
      </c>
      <c r="AF4" s="18"/>
      <c r="AG4" s="19"/>
      <c r="AH4" s="17" t="s">
        <v>5</v>
      </c>
      <c r="AI4" s="18"/>
      <c r="AJ4" s="19"/>
      <c r="AK4" s="20" t="s">
        <v>6</v>
      </c>
      <c r="AL4" s="21"/>
      <c r="AM4" s="22"/>
      <c r="AN4" s="20" t="s">
        <v>7</v>
      </c>
      <c r="AO4" s="21"/>
      <c r="AP4" s="22"/>
      <c r="AQ4" s="20" t="s">
        <v>8</v>
      </c>
      <c r="AR4" s="21"/>
      <c r="AS4" s="22"/>
      <c r="AT4" s="20">
        <v>2012</v>
      </c>
      <c r="AU4" s="21"/>
      <c r="AV4" s="22"/>
    </row>
    <row r="5" spans="1:48" ht="35.25" customHeight="1" thickBot="1">
      <c r="A5" s="179"/>
      <c r="B5" s="257"/>
      <c r="C5" s="180"/>
      <c r="D5" s="5" t="s">
        <v>9</v>
      </c>
      <c r="E5" s="5" t="s">
        <v>10</v>
      </c>
      <c r="F5" s="5" t="s">
        <v>11</v>
      </c>
      <c r="G5" s="26" t="s">
        <v>9</v>
      </c>
      <c r="H5" s="5" t="s">
        <v>10</v>
      </c>
      <c r="I5" s="27" t="s">
        <v>11</v>
      </c>
      <c r="J5" s="5" t="s">
        <v>9</v>
      </c>
      <c r="K5" s="5" t="s">
        <v>10</v>
      </c>
      <c r="L5" s="27" t="s">
        <v>11</v>
      </c>
      <c r="M5" s="26" t="s">
        <v>9</v>
      </c>
      <c r="N5" s="5" t="s">
        <v>10</v>
      </c>
      <c r="O5" s="27" t="s">
        <v>11</v>
      </c>
      <c r="P5" s="26" t="s">
        <v>9</v>
      </c>
      <c r="Q5" s="5" t="s">
        <v>10</v>
      </c>
      <c r="R5" s="5" t="s">
        <v>11</v>
      </c>
      <c r="S5" s="28" t="s">
        <v>9</v>
      </c>
      <c r="T5" s="26" t="s">
        <v>10</v>
      </c>
      <c r="U5" s="29" t="s">
        <v>11</v>
      </c>
      <c r="V5" s="30" t="s">
        <v>9</v>
      </c>
      <c r="W5" s="31" t="s">
        <v>10</v>
      </c>
      <c r="X5" s="32" t="s">
        <v>11</v>
      </c>
      <c r="Y5" s="33" t="s">
        <v>9</v>
      </c>
      <c r="Z5" s="34" t="s">
        <v>10</v>
      </c>
      <c r="AA5" s="29" t="s">
        <v>11</v>
      </c>
      <c r="AB5" s="35" t="s">
        <v>9</v>
      </c>
      <c r="AC5" s="36" t="s">
        <v>10</v>
      </c>
      <c r="AD5" s="37" t="s">
        <v>11</v>
      </c>
      <c r="AE5" s="35" t="s">
        <v>9</v>
      </c>
      <c r="AF5" s="36" t="s">
        <v>10</v>
      </c>
      <c r="AG5" s="37" t="s">
        <v>11</v>
      </c>
      <c r="AH5" s="35" t="s">
        <v>9</v>
      </c>
      <c r="AI5" s="36" t="s">
        <v>10</v>
      </c>
      <c r="AJ5" s="37" t="s">
        <v>11</v>
      </c>
      <c r="AK5" s="38" t="s">
        <v>9</v>
      </c>
      <c r="AL5" s="39" t="s">
        <v>12</v>
      </c>
      <c r="AM5" s="40" t="s">
        <v>13</v>
      </c>
      <c r="AN5" s="38" t="s">
        <v>9</v>
      </c>
      <c r="AO5" s="39" t="s">
        <v>12</v>
      </c>
      <c r="AP5" s="40" t="s">
        <v>14</v>
      </c>
      <c r="AQ5" s="38" t="s">
        <v>9</v>
      </c>
      <c r="AR5" s="39" t="s">
        <v>12</v>
      </c>
      <c r="AS5" s="40" t="s">
        <v>14</v>
      </c>
      <c r="AT5" s="38" t="s">
        <v>9</v>
      </c>
      <c r="AU5" s="39" t="s">
        <v>12</v>
      </c>
      <c r="AV5" s="40" t="s">
        <v>14</v>
      </c>
    </row>
    <row r="6" spans="1:48" s="268" customFormat="1" ht="39.75" customHeight="1" thickBot="1">
      <c r="A6" s="258"/>
      <c r="B6" s="259"/>
      <c r="C6" s="44">
        <v>1</v>
      </c>
      <c r="D6" s="4">
        <v>5</v>
      </c>
      <c r="E6" s="4">
        <v>6</v>
      </c>
      <c r="F6" s="44">
        <v>7</v>
      </c>
      <c r="G6" s="45">
        <v>2</v>
      </c>
      <c r="H6" s="46">
        <v>3</v>
      </c>
      <c r="I6" s="44">
        <v>4</v>
      </c>
      <c r="J6" s="4">
        <v>2</v>
      </c>
      <c r="K6" s="4">
        <v>3</v>
      </c>
      <c r="L6" s="44">
        <v>4</v>
      </c>
      <c r="M6" s="47">
        <v>5</v>
      </c>
      <c r="N6" s="48">
        <v>6</v>
      </c>
      <c r="O6" s="49">
        <v>7</v>
      </c>
      <c r="P6" s="47">
        <v>8</v>
      </c>
      <c r="Q6" s="48">
        <v>9</v>
      </c>
      <c r="R6" s="50">
        <v>10</v>
      </c>
      <c r="S6" s="51">
        <v>2</v>
      </c>
      <c r="T6" s="52">
        <v>3</v>
      </c>
      <c r="U6" s="53">
        <v>4</v>
      </c>
      <c r="V6" s="57">
        <v>2</v>
      </c>
      <c r="W6" s="260">
        <v>3</v>
      </c>
      <c r="X6" s="261">
        <v>4</v>
      </c>
      <c r="Y6" s="262">
        <v>2</v>
      </c>
      <c r="Z6" s="263">
        <v>3</v>
      </c>
      <c r="AA6" s="264">
        <v>4</v>
      </c>
      <c r="AB6" s="262">
        <v>2</v>
      </c>
      <c r="AC6" s="263">
        <v>3</v>
      </c>
      <c r="AD6" s="264">
        <v>4</v>
      </c>
      <c r="AE6" s="54">
        <v>2</v>
      </c>
      <c r="AF6" s="55">
        <v>3</v>
      </c>
      <c r="AG6" s="56">
        <v>4</v>
      </c>
      <c r="AH6" s="54">
        <v>5</v>
      </c>
      <c r="AI6" s="55">
        <v>6</v>
      </c>
      <c r="AJ6" s="56">
        <v>7</v>
      </c>
      <c r="AK6" s="265">
        <v>2</v>
      </c>
      <c r="AL6" s="266">
        <v>3</v>
      </c>
      <c r="AM6" s="267">
        <v>4</v>
      </c>
      <c r="AN6" s="265">
        <v>2</v>
      </c>
      <c r="AO6" s="266">
        <v>3</v>
      </c>
      <c r="AP6" s="267">
        <v>4</v>
      </c>
      <c r="AQ6" s="265">
        <v>5</v>
      </c>
      <c r="AR6" s="266">
        <v>6</v>
      </c>
      <c r="AS6" s="267">
        <v>7</v>
      </c>
      <c r="AT6" s="265">
        <v>8</v>
      </c>
      <c r="AU6" s="266">
        <v>9</v>
      </c>
      <c r="AV6" s="267">
        <v>10</v>
      </c>
    </row>
    <row r="7" spans="1:48" ht="24.95" customHeight="1">
      <c r="A7" s="269"/>
      <c r="B7" s="270"/>
      <c r="C7" s="66" t="s">
        <v>15</v>
      </c>
      <c r="D7" s="63" t="e">
        <f>SUM(D8,#REF!,D10,D13,D22,D26,#REF!,#REF!)</f>
        <v>#REF!</v>
      </c>
      <c r="E7" s="63" t="e">
        <f>SUM(E8,#REF!,E10,E13,E22,E26,#REF!,#REF!)</f>
        <v>#REF!</v>
      </c>
      <c r="F7" s="63" t="e">
        <f>(D7-E7)</f>
        <v>#REF!</v>
      </c>
      <c r="G7" s="63" t="e">
        <f>SUM(G8,#REF!,G10,G13,G22,G26,#REF!,#REF!)</f>
        <v>#REF!</v>
      </c>
      <c r="H7" s="63" t="e">
        <f>SUM(H8,#REF!,H10,H13,H22,H26,#REF!,#REF!)</f>
        <v>#REF!</v>
      </c>
      <c r="I7" s="63" t="e">
        <f>(G7-H7)</f>
        <v>#REF!</v>
      </c>
      <c r="J7" s="63" t="e">
        <f>SUM(J8,#REF!,J10,J13,J22,J26,#REF!,#REF!)</f>
        <v>#REF!</v>
      </c>
      <c r="K7" s="63" t="e">
        <f>SUM(K8,#REF!,K10,K13,K22,K26,#REF!,#REF!)</f>
        <v>#REF!</v>
      </c>
      <c r="L7" s="63" t="e">
        <f>(J7-K7)</f>
        <v>#REF!</v>
      </c>
      <c r="M7" s="63" t="e">
        <f>SUM(M8,#REF!,M10,M13,M22,M26,#REF!,#REF!)</f>
        <v>#REF!</v>
      </c>
      <c r="N7" s="63" t="e">
        <f>SUM(N8,#REF!,N10,N13,N22,N26,#REF!,#REF!)</f>
        <v>#REF!</v>
      </c>
      <c r="O7" s="63" t="e">
        <f>(M7-N7)</f>
        <v>#REF!</v>
      </c>
      <c r="P7" s="63" t="e">
        <f>SUM(P8,#REF!,P10,P13,P22,P26,#REF!,#REF!)</f>
        <v>#REF!</v>
      </c>
      <c r="Q7" s="63" t="e">
        <f>SUM(Q8,#REF!,Q10,Q13,Q22,Q26,#REF!,#REF!)</f>
        <v>#REF!</v>
      </c>
      <c r="R7" s="63" t="e">
        <f>(P7-Q7)</f>
        <v>#REF!</v>
      </c>
      <c r="S7" s="64">
        <v>177026.19064039917</v>
      </c>
      <c r="T7" s="63">
        <v>-405513.06939971744</v>
      </c>
      <c r="U7" s="195">
        <v>-228486.87875931829</v>
      </c>
      <c r="V7" s="271">
        <v>215543.22851589977</v>
      </c>
      <c r="W7" s="272">
        <v>-366656.74745933339</v>
      </c>
      <c r="X7" s="273">
        <v>-151113.51894343365</v>
      </c>
      <c r="Y7" s="274">
        <v>261781.96888744956</v>
      </c>
      <c r="Z7" s="231">
        <v>-453033.81143872387</v>
      </c>
      <c r="AA7" s="230">
        <v>-191251.84255127428</v>
      </c>
      <c r="AB7" s="275">
        <f>'Global BOP2010-2012 Leone '!AB7/2961.91</f>
        <v>304389.61171112867</v>
      </c>
      <c r="AC7" s="276">
        <f>'Global BOP2010-2012 Leone '!AC7/2961.91</f>
        <v>-437053.1064003951</v>
      </c>
      <c r="AD7" s="276">
        <f>'Global BOP2010-2012 Leone '!AD7/2961.91</f>
        <v>-132663.4946892664</v>
      </c>
      <c r="AE7" s="275">
        <f>'Global BOP2010-2012 Leone '!AE7/2984.51</f>
        <v>334264.95529878512</v>
      </c>
      <c r="AF7" s="276">
        <f>'Global BOP2010-2012 Leone '!AF7/2984.51</f>
        <v>-493538.87524058763</v>
      </c>
      <c r="AG7" s="276">
        <f>'Global BOP2010-2012 Leone '!AG7/2984.51</f>
        <v>-159273.91994180248</v>
      </c>
      <c r="AH7" s="275">
        <f>'Global BOP2010-2012 Leone '!AH7/2981.1</f>
        <v>334977.27046179562</v>
      </c>
      <c r="AI7" s="276">
        <f>'Global BOP2010-2012 Leone '!AI7/2981.1</f>
        <v>-596721.47030626866</v>
      </c>
      <c r="AJ7" s="276">
        <f>'Global BOP2010-2012 Leone '!AJ7/2981.1</f>
        <v>-261744.19984447304</v>
      </c>
      <c r="AK7" s="275">
        <f>'Global BOP2010-2012 Leone '!AK7/3385.65</f>
        <v>373932.02603965707</v>
      </c>
      <c r="AL7" s="276">
        <f>'Global BOP2010-2012 Leone '!AL7/3385.65</f>
        <v>-755228.44098831527</v>
      </c>
      <c r="AM7" s="231">
        <f>'Global BOP2010-2012 Leone '!AM7/3385.65</f>
        <v>-381296.41494865814</v>
      </c>
      <c r="AN7" s="275">
        <v>422909.74312844989</v>
      </c>
      <c r="AO7" s="276">
        <v>-1138424.957997171</v>
      </c>
      <c r="AP7" s="277">
        <v>-715515.21486872109</v>
      </c>
      <c r="AQ7" s="275">
        <v>545725.44294472795</v>
      </c>
      <c r="AR7" s="276">
        <v>-2491196.6297503444</v>
      </c>
      <c r="AS7" s="277">
        <v>-1945471.1868056168</v>
      </c>
      <c r="AT7" s="275">
        <v>1346461.4931731657</v>
      </c>
      <c r="AU7" s="276">
        <v>-2551550.3156786445</v>
      </c>
      <c r="AV7" s="230">
        <v>-1205088.8225054785</v>
      </c>
    </row>
    <row r="8" spans="1:48" ht="24.95" customHeight="1">
      <c r="A8" s="278"/>
      <c r="B8" s="279">
        <v>1</v>
      </c>
      <c r="C8" s="74" t="s">
        <v>16</v>
      </c>
      <c r="D8" s="71">
        <v>43069595</v>
      </c>
      <c r="E8" s="71">
        <v>208542769</v>
      </c>
      <c r="F8" s="71">
        <f>(D8-E8)</f>
        <v>-165473174</v>
      </c>
      <c r="G8" s="71">
        <v>15427956</v>
      </c>
      <c r="H8" s="71">
        <v>70605349</v>
      </c>
      <c r="I8" s="72">
        <f>(G8-H8)</f>
        <v>-55177393</v>
      </c>
      <c r="J8" s="71">
        <v>49475531</v>
      </c>
      <c r="K8" s="71">
        <v>138851825</v>
      </c>
      <c r="L8" s="72">
        <f>(J8-K8)</f>
        <v>-89376294</v>
      </c>
      <c r="M8" s="280">
        <v>26770758</v>
      </c>
      <c r="N8" s="280">
        <v>286452147</v>
      </c>
      <c r="O8" s="72">
        <f>(M8-N8)</f>
        <v>-259681389</v>
      </c>
      <c r="P8" s="280">
        <v>57898254</v>
      </c>
      <c r="Q8" s="280">
        <v>323826580</v>
      </c>
      <c r="R8" s="72">
        <f>(P8-Q8)</f>
        <v>-265928326</v>
      </c>
      <c r="S8" s="74">
        <v>110909.54839644925</v>
      </c>
      <c r="T8" s="72">
        <v>-311030.12925616733</v>
      </c>
      <c r="U8" s="224">
        <v>-200120.58085971809</v>
      </c>
      <c r="V8" s="211">
        <v>154074.11261614779</v>
      </c>
      <c r="W8" s="212">
        <v>-274315.19633361715</v>
      </c>
      <c r="X8" s="112">
        <v>-120241.08371746937</v>
      </c>
      <c r="Y8" s="274">
        <v>183630.86394927849</v>
      </c>
      <c r="Z8" s="231">
        <v>-361666.23109691922</v>
      </c>
      <c r="AA8" s="230">
        <v>-178035.3671476407</v>
      </c>
      <c r="AB8" s="274">
        <f>'Global BOP2010-2012 Leone '!AB8/2961.91</f>
        <v>261877.55055744163</v>
      </c>
      <c r="AC8" s="231">
        <f>'Global BOP2010-2012 Leone '!AC8/2961.91</f>
        <v>-351185.49823323468</v>
      </c>
      <c r="AD8" s="231">
        <f>'Global BOP2010-2012 Leone '!AD8/2961.91</f>
        <v>-89307.947675793068</v>
      </c>
      <c r="AE8" s="274">
        <f>'Global BOP2010-2012 Leone '!AE8/2984.51</f>
        <v>288940.61621918948</v>
      </c>
      <c r="AF8" s="231">
        <f>'Global BOP2010-2012 Leone '!AF8/2984.51</f>
        <v>-395535.94217503036</v>
      </c>
      <c r="AG8" s="231">
        <f>'Global BOP2010-2012 Leone '!AG8/2984.51</f>
        <v>-106595.32595584083</v>
      </c>
      <c r="AH8" s="274">
        <f>'Global BOP2010-2012 Leone '!AH8/2981.1</f>
        <v>273567.6419373721</v>
      </c>
      <c r="AI8" s="231">
        <f>'Global BOP2010-2012 Leone '!AI8/2981.1</f>
        <v>-471277.3156781054</v>
      </c>
      <c r="AJ8" s="231">
        <f>'Global BOP2010-2012 Leone '!AJ8/2981.1</f>
        <v>-197709.6737407333</v>
      </c>
      <c r="AK8" s="274">
        <f>'Global BOP2010-2012 Leone '!AK8/3385.65</f>
        <v>270373.00350210274</v>
      </c>
      <c r="AL8" s="231">
        <f>'Global BOP2010-2012 Leone '!AL8/3385.65</f>
        <v>-617504.60208512901</v>
      </c>
      <c r="AM8" s="231">
        <f>'Global BOP2010-2012 Leone '!AM8/3385.65</f>
        <v>-347131.59858302627</v>
      </c>
      <c r="AN8" s="274">
        <v>362880.99486718659</v>
      </c>
      <c r="AO8" s="231">
        <v>-880749.02762437146</v>
      </c>
      <c r="AP8" s="231">
        <v>-517868.03275718493</v>
      </c>
      <c r="AQ8" s="274">
        <v>385714.84108808852</v>
      </c>
      <c r="AR8" s="231">
        <v>-2056030.1390988466</v>
      </c>
      <c r="AS8" s="231">
        <v>-1670315.2980107584</v>
      </c>
      <c r="AT8" s="274">
        <v>1164481.318868428</v>
      </c>
      <c r="AU8" s="231">
        <v>-2020368.831026043</v>
      </c>
      <c r="AV8" s="230">
        <v>-855887.51215761492</v>
      </c>
    </row>
    <row r="9" spans="1:48" ht="24.95" customHeight="1">
      <c r="A9" s="278"/>
      <c r="B9" s="279">
        <v>2</v>
      </c>
      <c r="C9" s="74" t="s">
        <v>17</v>
      </c>
      <c r="D9" s="71"/>
      <c r="E9" s="71"/>
      <c r="F9" s="71"/>
      <c r="G9" s="71"/>
      <c r="H9" s="71"/>
      <c r="I9" s="72"/>
      <c r="J9" s="71"/>
      <c r="K9" s="71"/>
      <c r="L9" s="72"/>
      <c r="M9" s="280"/>
      <c r="N9" s="280"/>
      <c r="O9" s="72"/>
      <c r="P9" s="280"/>
      <c r="Q9" s="280"/>
      <c r="R9" s="72"/>
      <c r="S9" s="74">
        <v>66116.6422439499</v>
      </c>
      <c r="T9" s="72">
        <v>-94482.94014355012</v>
      </c>
      <c r="U9" s="224">
        <v>-28366.297899600224</v>
      </c>
      <c r="V9" s="211">
        <v>61469.115899751967</v>
      </c>
      <c r="W9" s="212">
        <v>-92341.551125716258</v>
      </c>
      <c r="X9" s="112">
        <v>-30872.435225964295</v>
      </c>
      <c r="Y9" s="274">
        <v>78151.104938171091</v>
      </c>
      <c r="Z9" s="231">
        <v>-91367.580341804671</v>
      </c>
      <c r="AA9" s="230">
        <v>-13216.475403633574</v>
      </c>
      <c r="AB9" s="274">
        <f>'Global BOP2010-2012 Leone '!AB9/2961.91</f>
        <v>42512.061153687049</v>
      </c>
      <c r="AC9" s="231">
        <f>'Global BOP2010-2012 Leone '!AC9/2961.91</f>
        <v>-85867.608167160419</v>
      </c>
      <c r="AD9" s="231">
        <f>'Global BOP2010-2012 Leone '!AD9/2961.91</f>
        <v>-43355.54701347337</v>
      </c>
      <c r="AE9" s="274">
        <f>'Global BOP2010-2012 Leone '!AE9/2984.51</f>
        <v>45324.339079595644</v>
      </c>
      <c r="AF9" s="231">
        <f>'Global BOP2010-2012 Leone '!AF9/2984.51</f>
        <v>-98002.933065557299</v>
      </c>
      <c r="AG9" s="231">
        <f>'Global BOP2010-2012 Leone '!AG9/2984.51</f>
        <v>-52678.593985961656</v>
      </c>
      <c r="AH9" s="274">
        <f>'Global BOP2010-2012 Leone '!AH9/2981.1</f>
        <v>61409.628524423541</v>
      </c>
      <c r="AI9" s="231">
        <f>'Global BOP2010-2012 Leone '!AI9/2981.1</f>
        <v>-125444.15462816331</v>
      </c>
      <c r="AJ9" s="231">
        <f>'Global BOP2010-2012 Leone '!AJ9/2981.1</f>
        <v>-64034.526103739772</v>
      </c>
      <c r="AK9" s="274">
        <f>'Global BOP2010-2012 Leone '!AK9/3385.65</f>
        <v>103559.02253755431</v>
      </c>
      <c r="AL9" s="231">
        <f>'Global BOP2010-2012 Leone '!AL9/3385.65</f>
        <v>-137723.83890318614</v>
      </c>
      <c r="AM9" s="231">
        <f>'Global BOP2010-2012 Leone '!AM9/3385.65</f>
        <v>-34164.816365631836</v>
      </c>
      <c r="AN9" s="274">
        <v>60028.748261263318</v>
      </c>
      <c r="AO9" s="231">
        <v>-257675.93037279937</v>
      </c>
      <c r="AP9" s="231">
        <v>-197647.18211153604</v>
      </c>
      <c r="AQ9" s="274">
        <v>160010.60185663946</v>
      </c>
      <c r="AR9" s="231">
        <v>-435166.49065149791</v>
      </c>
      <c r="AS9" s="231">
        <v>-275155.88879485847</v>
      </c>
      <c r="AT9" s="274">
        <v>181980.17430473783</v>
      </c>
      <c r="AU9" s="231">
        <v>-531181.4846526013</v>
      </c>
      <c r="AV9" s="230">
        <v>-349201.31034786347</v>
      </c>
    </row>
    <row r="10" spans="1:48" ht="24.95" customHeight="1">
      <c r="A10" s="278"/>
      <c r="B10" s="279"/>
      <c r="C10" s="122" t="s">
        <v>18</v>
      </c>
      <c r="D10" s="71">
        <f>SUM(D11,D12)</f>
        <v>74528</v>
      </c>
      <c r="E10" s="71">
        <f>SUM(E11,E12)</f>
        <v>23505254</v>
      </c>
      <c r="F10" s="71">
        <f>(D10-E10)</f>
        <v>-23430726</v>
      </c>
      <c r="G10" s="71">
        <f>SUM(G11,G12)</f>
        <v>35981</v>
      </c>
      <c r="H10" s="71">
        <f>SUM(H11,H12)</f>
        <v>9761231</v>
      </c>
      <c r="I10" s="71">
        <f>(G10-H10)</f>
        <v>-9725250</v>
      </c>
      <c r="J10" s="71">
        <f>SUM(J11,J12)</f>
        <v>53836</v>
      </c>
      <c r="K10" s="71">
        <f>SUM(K11,K12)</f>
        <v>18895614</v>
      </c>
      <c r="L10" s="71">
        <f>(J10-K10)</f>
        <v>-18841778</v>
      </c>
      <c r="M10" s="281">
        <f>SUM(M11,M12)</f>
        <v>1167190</v>
      </c>
      <c r="N10" s="281">
        <f>SUM(N11,N12)</f>
        <v>37264771</v>
      </c>
      <c r="O10" s="71">
        <f>(M10-N10)</f>
        <v>-36097581</v>
      </c>
      <c r="P10" s="281">
        <f>SUM(P11,P12)</f>
        <v>131591</v>
      </c>
      <c r="Q10" s="281">
        <f>SUM(Q11,Q12)</f>
        <v>44589098</v>
      </c>
      <c r="R10" s="71">
        <f>(P10-Q10)</f>
        <v>-44457507</v>
      </c>
      <c r="S10" s="82">
        <v>3030.7527010087742</v>
      </c>
      <c r="T10" s="71">
        <v>-36145.223968415041</v>
      </c>
      <c r="U10" s="224">
        <v>-33114.471267406261</v>
      </c>
      <c r="V10" s="211">
        <v>1436.3454632954501</v>
      </c>
      <c r="W10" s="212">
        <v>-31459.080302076778</v>
      </c>
      <c r="X10" s="112">
        <v>-30022.734838781329</v>
      </c>
      <c r="Y10" s="282">
        <v>11605.93579019861</v>
      </c>
      <c r="Z10" s="283">
        <v>-42681.422377344308</v>
      </c>
      <c r="AA10" s="229">
        <v>-31075.486587145697</v>
      </c>
      <c r="AB10" s="282">
        <f>'Global BOP2010-2012 Leone '!AB10/2961.91</f>
        <v>13583.975205188544</v>
      </c>
      <c r="AC10" s="283">
        <f>'Global BOP2010-2012 Leone '!AC10/2961.91</f>
        <v>-43997.319803451159</v>
      </c>
      <c r="AD10" s="283">
        <f>'Global BOP2010-2012 Leone '!AD10/2961.91</f>
        <v>-30413.344598262611</v>
      </c>
      <c r="AE10" s="282">
        <f>'Global BOP2010-2012 Leone '!AE10/2984.51</f>
        <v>16185.779575206649</v>
      </c>
      <c r="AF10" s="283">
        <f>'Global BOP2010-2012 Leone '!AF10/2984.51</f>
        <v>-48646.719667885169</v>
      </c>
      <c r="AG10" s="283">
        <f>'Global BOP2010-2012 Leone '!AG10/2984.51</f>
        <v>-32460.940092678524</v>
      </c>
      <c r="AH10" s="282">
        <f>'Global BOP2010-2012 Leone '!AH10/2981.1</f>
        <v>20160.164563416187</v>
      </c>
      <c r="AI10" s="283">
        <f>'Global BOP2010-2012 Leone '!AI10/2981.1</f>
        <v>-55308.690912750324</v>
      </c>
      <c r="AJ10" s="283">
        <f>'Global BOP2010-2012 Leone '!AJ10/2981.1</f>
        <v>-35148.526349334134</v>
      </c>
      <c r="AK10" s="274">
        <f>'Global BOP2010-2012 Leone '!AK10/3385.65</f>
        <v>23618.004938195027</v>
      </c>
      <c r="AL10" s="231">
        <f>'Global BOP2010-2012 Leone '!AL10/3385.65</f>
        <v>-83319.634827662914</v>
      </c>
      <c r="AM10" s="231">
        <f>'Global BOP2010-2012 Leone '!AM10/3385.65</f>
        <v>-59701.629889467891</v>
      </c>
      <c r="AN10" s="274">
        <v>24080.732046786274</v>
      </c>
      <c r="AO10" s="231">
        <v>-112304.81530316896</v>
      </c>
      <c r="AP10" s="231">
        <v>-88224.083256382684</v>
      </c>
      <c r="AQ10" s="274">
        <v>29770.225544712081</v>
      </c>
      <c r="AR10" s="231">
        <v>-248584.14946065258</v>
      </c>
      <c r="AS10" s="231">
        <v>-218813.92391594048</v>
      </c>
      <c r="AT10" s="274">
        <v>21172.097471478162</v>
      </c>
      <c r="AU10" s="231">
        <v>-248574.84060178467</v>
      </c>
      <c r="AV10" s="230">
        <v>-227402.74313030651</v>
      </c>
    </row>
    <row r="11" spans="1:48" ht="24.95" customHeight="1">
      <c r="A11" s="278"/>
      <c r="B11" s="284"/>
      <c r="C11" s="285" t="s">
        <v>19</v>
      </c>
      <c r="D11" s="85">
        <v>0</v>
      </c>
      <c r="E11" s="85">
        <v>19362834</v>
      </c>
      <c r="F11" s="85">
        <f>(D11-E11)</f>
        <v>-19362834</v>
      </c>
      <c r="G11" s="85">
        <v>0</v>
      </c>
      <c r="H11" s="85">
        <v>8000986</v>
      </c>
      <c r="I11" s="85">
        <f>(G11-H11)</f>
        <v>-8000986</v>
      </c>
      <c r="J11" s="85">
        <v>0</v>
      </c>
      <c r="K11" s="85">
        <v>15746345</v>
      </c>
      <c r="L11" s="85">
        <f>(J11-K11)</f>
        <v>-15746345</v>
      </c>
      <c r="M11" s="286">
        <v>1112316</v>
      </c>
      <c r="N11" s="286">
        <v>31096336</v>
      </c>
      <c r="O11" s="85">
        <f>(M11-N11)</f>
        <v>-29984020</v>
      </c>
      <c r="P11" s="286">
        <v>71393</v>
      </c>
      <c r="Q11" s="286">
        <v>37158969</v>
      </c>
      <c r="R11" s="85">
        <f>(P11-Q11)</f>
        <v>-37087576</v>
      </c>
      <c r="S11" s="87">
        <v>0</v>
      </c>
      <c r="T11" s="85">
        <v>-35344.332870019018</v>
      </c>
      <c r="U11" s="94">
        <v>-35344.332870019018</v>
      </c>
      <c r="V11" s="127">
        <v>0</v>
      </c>
      <c r="W11" s="128">
        <v>-31172.181401547401</v>
      </c>
      <c r="X11" s="129">
        <v>-31172.181401547401</v>
      </c>
      <c r="Y11" s="282">
        <v>9637.4904398201816</v>
      </c>
      <c r="Z11" s="283">
        <v>-41098.435351922642</v>
      </c>
      <c r="AA11" s="229">
        <v>-31460.944912102459</v>
      </c>
      <c r="AB11" s="282">
        <f>'Global BOP2010-2012 Leone '!AB11/2961.91</f>
        <v>9603.4643186322337</v>
      </c>
      <c r="AC11" s="283">
        <f>'Global BOP2010-2012 Leone '!AC11/2961.91</f>
        <v>-39907.442981049397</v>
      </c>
      <c r="AD11" s="283">
        <f>'Global BOP2010-2012 Leone '!AD11/2961.91</f>
        <v>-30303.978662417161</v>
      </c>
      <c r="AE11" s="282">
        <f>'Global BOP2010-2012 Leone '!AE11/2984.51</f>
        <v>10266.045347477475</v>
      </c>
      <c r="AF11" s="283">
        <f>'Global BOP2010-2012 Leone '!AF11/2984.51</f>
        <v>-44947.266156253449</v>
      </c>
      <c r="AG11" s="283">
        <f>'Global BOP2010-2012 Leone '!AG11/2984.51</f>
        <v>-34681.220808775972</v>
      </c>
      <c r="AH11" s="282">
        <f>'Global BOP2010-2012 Leone '!AH11/2981.1</f>
        <v>13084.553017342592</v>
      </c>
      <c r="AI11" s="283">
        <f>'Global BOP2010-2012 Leone '!AI11/2981.1</f>
        <v>-53554.240417966517</v>
      </c>
      <c r="AJ11" s="283">
        <f>'Global BOP2010-2012 Leone '!AJ11/2981.1</f>
        <v>-40469.687400623923</v>
      </c>
      <c r="AK11" s="274">
        <f>'Global BOP2010-2012 Leone '!AK11/3385.65</f>
        <v>15254.941296353727</v>
      </c>
      <c r="AL11" s="231">
        <f>'Global BOP2010-2012 Leone '!AL11/3385.65</f>
        <v>-70170.977509673758</v>
      </c>
      <c r="AM11" s="231">
        <f>'Global BOP2010-2012 Leone '!AM11/3385.65</f>
        <v>-54916.036213320032</v>
      </c>
      <c r="AN11" s="274">
        <v>17468.84208250693</v>
      </c>
      <c r="AO11" s="231">
        <v>-100085.11677549676</v>
      </c>
      <c r="AP11" s="231">
        <v>-82616.274692989828</v>
      </c>
      <c r="AQ11" s="274">
        <v>20602.115052102017</v>
      </c>
      <c r="AR11" s="231">
        <v>-233639.78853395989</v>
      </c>
      <c r="AS11" s="231">
        <v>-213037.67348185787</v>
      </c>
      <c r="AT11" s="274">
        <v>13873.935322879162</v>
      </c>
      <c r="AU11" s="231">
        <v>-229587.36716205036</v>
      </c>
      <c r="AV11" s="230">
        <v>-215713.43183917119</v>
      </c>
    </row>
    <row r="12" spans="1:48" ht="24.95" customHeight="1">
      <c r="A12" s="278"/>
      <c r="B12" s="284"/>
      <c r="C12" s="285" t="s">
        <v>20</v>
      </c>
      <c r="D12" s="85">
        <v>74528</v>
      </c>
      <c r="E12" s="85">
        <v>4142420</v>
      </c>
      <c r="F12" s="85">
        <f>(D12-E12)</f>
        <v>-4067892</v>
      </c>
      <c r="G12" s="85">
        <v>35981</v>
      </c>
      <c r="H12" s="85">
        <v>1760245</v>
      </c>
      <c r="I12" s="85">
        <f>(G12-H12)</f>
        <v>-1724264</v>
      </c>
      <c r="J12" s="85">
        <v>53836</v>
      </c>
      <c r="K12" s="85">
        <v>3149269</v>
      </c>
      <c r="L12" s="85">
        <f>(J12-K12)</f>
        <v>-3095433</v>
      </c>
      <c r="M12" s="286">
        <v>54874</v>
      </c>
      <c r="N12" s="286">
        <v>6168435</v>
      </c>
      <c r="O12" s="85">
        <f>(M12-N12)</f>
        <v>-6113561</v>
      </c>
      <c r="P12" s="286">
        <v>60198</v>
      </c>
      <c r="Q12" s="286">
        <v>7430129</v>
      </c>
      <c r="R12" s="85">
        <f>(P12-Q12)</f>
        <v>-7369931</v>
      </c>
      <c r="S12" s="87">
        <v>3030.7527010087742</v>
      </c>
      <c r="T12" s="85">
        <v>-800.89109839602281</v>
      </c>
      <c r="U12" s="94">
        <v>2229.8616026127515</v>
      </c>
      <c r="V12" s="127">
        <v>1436.3454632954501</v>
      </c>
      <c r="W12" s="128">
        <v>-286.89890052937471</v>
      </c>
      <c r="X12" s="129">
        <v>1149.4465627660754</v>
      </c>
      <c r="Y12" s="282">
        <v>1968.4453503784273</v>
      </c>
      <c r="Z12" s="283">
        <v>-1582.9870254216687</v>
      </c>
      <c r="AA12" s="229">
        <v>385.45832495675859</v>
      </c>
      <c r="AB12" s="282">
        <f>'Global BOP2010-2012 Leone '!AB12/2961.91</f>
        <v>3980.5108865563102</v>
      </c>
      <c r="AC12" s="283">
        <f>'Global BOP2010-2012 Leone '!AC12/2961.91</f>
        <v>-4089.8768224017613</v>
      </c>
      <c r="AD12" s="283">
        <f>'Global BOP2010-2012 Leone '!AD12/2961.91</f>
        <v>-109.3659358454513</v>
      </c>
      <c r="AE12" s="282">
        <f>'Global BOP2010-2012 Leone '!AE12/2984.51</f>
        <v>5376.4792210446603</v>
      </c>
      <c r="AF12" s="283">
        <f>'Global BOP2010-2012 Leone '!AF12/2984.51</f>
        <v>-3699.4535116317247</v>
      </c>
      <c r="AG12" s="283">
        <f>'Global BOP2010-2012 Leone '!AG12/2984.51</f>
        <v>1677.0257094129354</v>
      </c>
      <c r="AH12" s="282">
        <f>'Global BOP2010-2012 Leone '!AH12/2981.1</f>
        <v>6109.1291536681083</v>
      </c>
      <c r="AI12" s="283">
        <f>'Global BOP2010-2012 Leone '!AI12/2981.1</f>
        <v>-1754.4504947838047</v>
      </c>
      <c r="AJ12" s="283">
        <f>'Global BOP2010-2012 Leone '!AJ12/2981.1</f>
        <v>4354.6786588843033</v>
      </c>
      <c r="AK12" s="274">
        <f>'Global BOP2010-2012 Leone '!AK12/3385.65</f>
        <v>6253.0417083868679</v>
      </c>
      <c r="AL12" s="231">
        <f>'Global BOP2010-2012 Leone '!AL12/3385.65</f>
        <v>-13148.657317989158</v>
      </c>
      <c r="AM12" s="231">
        <f>'Global BOP2010-2012 Leone '!AM12/3385.65</f>
        <v>-6895.6156096022914</v>
      </c>
      <c r="AN12" s="274">
        <v>5446.5560980269429</v>
      </c>
      <c r="AO12" s="231">
        <v>-12219.698527672199</v>
      </c>
      <c r="AP12" s="231">
        <v>-6773.142429645256</v>
      </c>
      <c r="AQ12" s="274">
        <v>6900.0203708394265</v>
      </c>
      <c r="AR12" s="231">
        <v>-14944.360926692691</v>
      </c>
      <c r="AS12" s="231">
        <v>-8044.3405558532622</v>
      </c>
      <c r="AT12" s="274">
        <v>5640.4037025441758</v>
      </c>
      <c r="AU12" s="231">
        <v>-18987.473439734313</v>
      </c>
      <c r="AV12" s="230">
        <v>-13347.069737190139</v>
      </c>
    </row>
    <row r="13" spans="1:48" ht="24.95" customHeight="1">
      <c r="A13" s="278"/>
      <c r="B13" s="279"/>
      <c r="C13" s="285" t="s">
        <v>21</v>
      </c>
      <c r="D13" s="71">
        <v>12324178</v>
      </c>
      <c r="E13" s="71">
        <v>438019</v>
      </c>
      <c r="F13" s="71">
        <f>(D13-E13)</f>
        <v>11886159</v>
      </c>
      <c r="G13" s="71">
        <v>3855649</v>
      </c>
      <c r="H13" s="71">
        <v>131406</v>
      </c>
      <c r="I13" s="71">
        <f>(G13-H13)</f>
        <v>3724243</v>
      </c>
      <c r="J13" s="71">
        <v>5511399</v>
      </c>
      <c r="K13" s="71">
        <v>350546</v>
      </c>
      <c r="L13" s="71">
        <f>(J13-K13)</f>
        <v>5160853</v>
      </c>
      <c r="M13" s="280">
        <v>36312426</v>
      </c>
      <c r="N13" s="280">
        <v>5251518</v>
      </c>
      <c r="O13" s="71">
        <f>(M13-N13)</f>
        <v>31060908</v>
      </c>
      <c r="P13" s="280">
        <v>37646008</v>
      </c>
      <c r="Q13" s="280">
        <v>415120</v>
      </c>
      <c r="R13" s="71">
        <f>(P13-Q13)</f>
        <v>37230888</v>
      </c>
      <c r="S13" s="82">
        <v>0</v>
      </c>
      <c r="T13" s="71">
        <v>0</v>
      </c>
      <c r="U13" s="94">
        <v>0</v>
      </c>
      <c r="V13" s="211">
        <v>0</v>
      </c>
      <c r="W13" s="212">
        <v>0</v>
      </c>
      <c r="X13" s="112">
        <v>0</v>
      </c>
      <c r="Y13" s="282">
        <v>0</v>
      </c>
      <c r="Z13" s="283">
        <v>0</v>
      </c>
      <c r="AA13" s="229">
        <v>0</v>
      </c>
      <c r="AB13" s="282">
        <f>'Global BOP2010-2012 Leone '!AB13/2961.91</f>
        <v>0</v>
      </c>
      <c r="AC13" s="283">
        <f>'Global BOP2010-2012 Leone '!AC13/2961.91</f>
        <v>0</v>
      </c>
      <c r="AD13" s="283">
        <f>'Global BOP2010-2012 Leone '!AD13/2961.91</f>
        <v>0</v>
      </c>
      <c r="AE13" s="282">
        <f>'Global BOP2010-2012 Leone '!AE13/2984.51</f>
        <v>543.25500668451434</v>
      </c>
      <c r="AF13" s="283">
        <f>'Global BOP2010-2012 Leone '!AF13/2984.51</f>
        <v>0</v>
      </c>
      <c r="AG13" s="283">
        <f>'Global BOP2010-2012 Leone '!AG13/2984.51</f>
        <v>543.25500668451434</v>
      </c>
      <c r="AH13" s="282">
        <f>'Global BOP2010-2012 Leone '!AH13/2981.1</f>
        <v>966.48239240548799</v>
      </c>
      <c r="AI13" s="283">
        <f>'Global BOP2010-2012 Leone '!AI13/2981.1</f>
        <v>0</v>
      </c>
      <c r="AJ13" s="283">
        <f>'Global BOP2010-2012 Leone '!AJ13/2981.1</f>
        <v>966.48239240548799</v>
      </c>
      <c r="AK13" s="274">
        <f>'Global BOP2010-2012 Leone '!AK13/3385.65</f>
        <v>2110.0219334544327</v>
      </c>
      <c r="AL13" s="231">
        <f>'Global BOP2010-2012 Leone '!AL13/3385.65</f>
        <v>0</v>
      </c>
      <c r="AM13" s="231">
        <f>'Global BOP2010-2012 Leone '!AM13/3385.65</f>
        <v>2110.0219334544327</v>
      </c>
      <c r="AN13" s="274">
        <v>1165.3338662523975</v>
      </c>
      <c r="AO13" s="231">
        <v>0</v>
      </c>
      <c r="AP13" s="231">
        <v>1165.3338662523975</v>
      </c>
      <c r="AQ13" s="274">
        <v>2268.0901217706405</v>
      </c>
      <c r="AR13" s="231">
        <v>0</v>
      </c>
      <c r="AS13" s="231">
        <v>2268.0901217706405</v>
      </c>
      <c r="AT13" s="274">
        <v>1657.7584460548246</v>
      </c>
      <c r="AU13" s="231">
        <v>0</v>
      </c>
      <c r="AV13" s="230">
        <v>1657.7584460548246</v>
      </c>
    </row>
    <row r="14" spans="1:48" ht="24.95" customHeight="1">
      <c r="A14" s="278"/>
      <c r="B14" s="279"/>
      <c r="C14" s="122" t="s">
        <v>22</v>
      </c>
      <c r="D14" s="71"/>
      <c r="E14" s="71"/>
      <c r="F14" s="71"/>
      <c r="G14" s="71"/>
      <c r="H14" s="71"/>
      <c r="I14" s="71"/>
      <c r="J14" s="71"/>
      <c r="K14" s="71"/>
      <c r="L14" s="71"/>
      <c r="M14" s="280"/>
      <c r="N14" s="280"/>
      <c r="O14" s="71"/>
      <c r="P14" s="280"/>
      <c r="Q14" s="280"/>
      <c r="R14" s="71"/>
      <c r="S14" s="82">
        <v>2958.8911921958538</v>
      </c>
      <c r="T14" s="71">
        <v>-4524.5944410212242</v>
      </c>
      <c r="U14" s="224">
        <v>-1565.7032488253701</v>
      </c>
      <c r="V14" s="211">
        <v>136.16362492133416</v>
      </c>
      <c r="W14" s="212">
        <v>-8251.8951245696517</v>
      </c>
      <c r="X14" s="112">
        <v>-8115.7314996483174</v>
      </c>
      <c r="Y14" s="274">
        <v>77.556372824864425</v>
      </c>
      <c r="Z14" s="231">
        <v>-260.60540761841645</v>
      </c>
      <c r="AA14" s="230">
        <v>-183.04903479355201</v>
      </c>
      <c r="AB14" s="274">
        <f>'Global BOP2010-2012 Leone '!AB14/2961.91</f>
        <v>729.3639070734763</v>
      </c>
      <c r="AC14" s="231">
        <f>'Global BOP2010-2012 Leone '!AC14/2961.91</f>
        <v>-4259.2573710882507</v>
      </c>
      <c r="AD14" s="231">
        <f>'Global BOP2010-2012 Leone '!AD14/2961.91</f>
        <v>-3529.8934640147745</v>
      </c>
      <c r="AE14" s="274">
        <f>'Global BOP2010-2012 Leone '!AE14/2984.51</f>
        <v>99.235050309766081</v>
      </c>
      <c r="AF14" s="231">
        <f>'Global BOP2010-2012 Leone '!AF14/2984.51</f>
        <v>-5188.3779916971289</v>
      </c>
      <c r="AG14" s="231">
        <f>'Global BOP2010-2012 Leone '!AG14/2984.51</f>
        <v>-5089.142941387363</v>
      </c>
      <c r="AH14" s="274">
        <f>'Global BOP2010-2012 Leone '!AH14/2981.1</f>
        <v>70.478598503907961</v>
      </c>
      <c r="AI14" s="231">
        <f>'Global BOP2010-2012 Leone '!AI14/2981.1</f>
        <v>-11507.260780366309</v>
      </c>
      <c r="AJ14" s="231">
        <f>'Global BOP2010-2012 Leone '!AJ14/2981.1</f>
        <v>-11436.782181862402</v>
      </c>
      <c r="AK14" s="274">
        <f>'Global BOP2010-2012 Leone '!AK14/3385.65</f>
        <v>46524.005822367923</v>
      </c>
      <c r="AL14" s="231">
        <f>'Global BOP2010-2012 Leone '!AL14/3385.65</f>
        <v>-9807.07948252182</v>
      </c>
      <c r="AM14" s="231">
        <f>'Global BOP2010-2012 Leone '!AM14/3385.65</f>
        <v>36716.926339846104</v>
      </c>
      <c r="AN14" s="274">
        <v>1340.2849734420286</v>
      </c>
      <c r="AO14" s="231">
        <v>-9560.0504702005219</v>
      </c>
      <c r="AP14" s="231">
        <v>-8219.7654967584949</v>
      </c>
      <c r="AQ14" s="274">
        <v>77100.70486867406</v>
      </c>
      <c r="AR14" s="231">
        <v>-3564.7497808762132</v>
      </c>
      <c r="AS14" s="231">
        <v>73535.955087797847</v>
      </c>
      <c r="AT14" s="274">
        <v>101663.02105256858</v>
      </c>
      <c r="AU14" s="231">
        <v>-13453.211276361804</v>
      </c>
      <c r="AV14" s="230">
        <v>88209.809776206777</v>
      </c>
    </row>
    <row r="15" spans="1:48" ht="24.95" customHeight="1">
      <c r="A15" s="278"/>
      <c r="B15" s="279"/>
      <c r="C15" s="122" t="s">
        <v>23</v>
      </c>
      <c r="D15" s="71"/>
      <c r="E15" s="71"/>
      <c r="F15" s="71"/>
      <c r="G15" s="71"/>
      <c r="H15" s="71"/>
      <c r="I15" s="71"/>
      <c r="J15" s="71"/>
      <c r="K15" s="71"/>
      <c r="L15" s="71"/>
      <c r="M15" s="280"/>
      <c r="N15" s="280"/>
      <c r="O15" s="71"/>
      <c r="P15" s="280"/>
      <c r="Q15" s="280"/>
      <c r="R15" s="71"/>
      <c r="S15" s="82">
        <v>0</v>
      </c>
      <c r="T15" s="71">
        <v>0</v>
      </c>
      <c r="U15" s="224">
        <v>0</v>
      </c>
      <c r="V15" s="211">
        <v>0</v>
      </c>
      <c r="W15" s="212">
        <v>0</v>
      </c>
      <c r="X15" s="112">
        <v>0</v>
      </c>
      <c r="Y15" s="274">
        <v>0</v>
      </c>
      <c r="Z15" s="231">
        <v>0</v>
      </c>
      <c r="AA15" s="230">
        <v>0</v>
      </c>
      <c r="AB15" s="274">
        <f>'Global BOP2010-2012 Leone '!AB15/2961.91</f>
        <v>0</v>
      </c>
      <c r="AC15" s="231">
        <f>'Global BOP2010-2012 Leone '!AC15/2961.91</f>
        <v>0</v>
      </c>
      <c r="AD15" s="231">
        <f>'Global BOP2010-2012 Leone '!AD15/2961.91</f>
        <v>0</v>
      </c>
      <c r="AE15" s="274">
        <f>'Global BOP2010-2012 Leone '!AE15/2984.51</f>
        <v>0</v>
      </c>
      <c r="AF15" s="231">
        <f>'Global BOP2010-2012 Leone '!AF15/2984.51</f>
        <v>0</v>
      </c>
      <c r="AG15" s="231">
        <f>'Global BOP2010-2012 Leone '!AG15/2984.51</f>
        <v>0</v>
      </c>
      <c r="AH15" s="274">
        <f>'Global BOP2010-2012 Leone '!AH15/2981.1</f>
        <v>0</v>
      </c>
      <c r="AI15" s="231">
        <f>'Global BOP2010-2012 Leone '!AI15/2981.1</f>
        <v>0</v>
      </c>
      <c r="AJ15" s="231">
        <f>'Global BOP2010-2012 Leone '!AJ15/2981.1</f>
        <v>0</v>
      </c>
      <c r="AK15" s="274">
        <f>'Global BOP2010-2012 Leone '!AK15/3385.65</f>
        <v>0</v>
      </c>
      <c r="AL15" s="231">
        <f>'Global BOP2010-2012 Leone '!AL15/3385.65</f>
        <v>0</v>
      </c>
      <c r="AM15" s="231">
        <f>'Global BOP2010-2012 Leone '!AM15/3385.65</f>
        <v>0</v>
      </c>
      <c r="AN15" s="274">
        <v>0</v>
      </c>
      <c r="AO15" s="231">
        <v>0</v>
      </c>
      <c r="AP15" s="231">
        <v>0</v>
      </c>
      <c r="AQ15" s="274">
        <v>0</v>
      </c>
      <c r="AR15" s="231">
        <v>0</v>
      </c>
      <c r="AS15" s="231">
        <v>0</v>
      </c>
      <c r="AT15" s="274">
        <v>0</v>
      </c>
      <c r="AU15" s="231">
        <v>0</v>
      </c>
      <c r="AV15" s="230">
        <v>0</v>
      </c>
    </row>
    <row r="16" spans="1:48" ht="24.95" customHeight="1">
      <c r="A16" s="278"/>
      <c r="B16" s="279"/>
      <c r="C16" s="122" t="s">
        <v>24</v>
      </c>
      <c r="D16" s="71"/>
      <c r="E16" s="71"/>
      <c r="F16" s="71"/>
      <c r="G16" s="71"/>
      <c r="H16" s="71"/>
      <c r="I16" s="71"/>
      <c r="J16" s="71"/>
      <c r="K16" s="71"/>
      <c r="L16" s="71"/>
      <c r="M16" s="280"/>
      <c r="N16" s="280"/>
      <c r="O16" s="71"/>
      <c r="P16" s="280"/>
      <c r="Q16" s="280"/>
      <c r="R16" s="71"/>
      <c r="S16" s="82">
        <v>8.252880850764468</v>
      </c>
      <c r="T16" s="71">
        <v>-6596.9446144508711</v>
      </c>
      <c r="U16" s="224">
        <v>-6588.6917336001061</v>
      </c>
      <c r="V16" s="211">
        <v>3.1409950764446748</v>
      </c>
      <c r="W16" s="212">
        <v>-5537.016320252229</v>
      </c>
      <c r="X16" s="112">
        <v>-5533.8753251757844</v>
      </c>
      <c r="Y16" s="274">
        <v>815.06573767835573</v>
      </c>
      <c r="Z16" s="231">
        <v>-7766.5087564516334</v>
      </c>
      <c r="AA16" s="230">
        <v>-6951.4430187732778</v>
      </c>
      <c r="AB16" s="274">
        <f>'Global BOP2010-2012 Leone '!AB16/2961.91</f>
        <v>2123.8174510457779</v>
      </c>
      <c r="AC16" s="231">
        <f>'Global BOP2010-2012 Leone '!AC16/2961.91</f>
        <v>-7486.7606079389934</v>
      </c>
      <c r="AD16" s="231">
        <f>'Global BOP2010-2012 Leone '!AD16/2961.91</f>
        <v>-5362.943156893215</v>
      </c>
      <c r="AE16" s="274">
        <f>'Global BOP2010-2012 Leone '!AE16/2984.51</f>
        <v>364.05793578141805</v>
      </c>
      <c r="AF16" s="231">
        <f>'Global BOP2010-2012 Leone '!AF16/2984.51</f>
        <v>-8322.5601365651983</v>
      </c>
      <c r="AG16" s="231">
        <f>'Global BOP2010-2012 Leone '!AG16/2984.51</f>
        <v>-7958.5022007837797</v>
      </c>
      <c r="AH16" s="274">
        <f>'Global BOP2010-2012 Leone '!AH16/2981.1</f>
        <v>402.26422287377142</v>
      </c>
      <c r="AI16" s="231">
        <f>'Global BOP2010-2012 Leone '!AI16/2981.1</f>
        <v>-10994.451124585354</v>
      </c>
      <c r="AJ16" s="231">
        <f>'Global BOP2010-2012 Leone '!AJ16/2981.1</f>
        <v>-10592.186901711582</v>
      </c>
      <c r="AK16" s="274">
        <f>'Global BOP2010-2012 Leone '!AK16/3385.65</f>
        <v>387.46705943343227</v>
      </c>
      <c r="AL16" s="231">
        <f>'Global BOP2010-2012 Leone '!AL16/3385.65</f>
        <v>-9210.3632130187489</v>
      </c>
      <c r="AM16" s="231">
        <f>'Global BOP2010-2012 Leone '!AM16/3385.65</f>
        <v>-8822.8961535853141</v>
      </c>
      <c r="AN16" s="274">
        <v>399.70728414892574</v>
      </c>
      <c r="AO16" s="231">
        <v>-6717.8279248590788</v>
      </c>
      <c r="AP16" s="231">
        <v>-6318.1206407101527</v>
      </c>
      <c r="AQ16" s="274">
        <v>268.79514906326739</v>
      </c>
      <c r="AR16" s="231">
        <v>-17216.748983683487</v>
      </c>
      <c r="AS16" s="231">
        <v>-16947.953834620221</v>
      </c>
      <c r="AT16" s="274">
        <v>481.70535377206471</v>
      </c>
      <c r="AU16" s="231">
        <v>-21716.162065959303</v>
      </c>
      <c r="AV16" s="230">
        <v>-21234.456712187242</v>
      </c>
    </row>
    <row r="17" spans="1:48" ht="24.95" customHeight="1">
      <c r="A17" s="278"/>
      <c r="B17" s="279"/>
      <c r="C17" s="122" t="s">
        <v>25</v>
      </c>
      <c r="D17" s="71"/>
      <c r="E17" s="71"/>
      <c r="F17" s="71"/>
      <c r="G17" s="71"/>
      <c r="H17" s="71"/>
      <c r="I17" s="71"/>
      <c r="J17" s="71"/>
      <c r="K17" s="71"/>
      <c r="L17" s="71"/>
      <c r="M17" s="280"/>
      <c r="N17" s="280"/>
      <c r="O17" s="71"/>
      <c r="P17" s="280"/>
      <c r="Q17" s="280"/>
      <c r="R17" s="71"/>
      <c r="S17" s="82">
        <v>128.13440663079533</v>
      </c>
      <c r="T17" s="71">
        <v>-430.90576527871337</v>
      </c>
      <c r="U17" s="224">
        <v>-302.77135864791808</v>
      </c>
      <c r="V17" s="211">
        <v>478.70021841335648</v>
      </c>
      <c r="W17" s="212">
        <v>-35.849713101099468</v>
      </c>
      <c r="X17" s="112">
        <v>442.85050531225704</v>
      </c>
      <c r="Y17" s="274">
        <v>1511.9260497166727</v>
      </c>
      <c r="Z17" s="231">
        <v>-563.62079049276883</v>
      </c>
      <c r="AA17" s="230">
        <v>948.30525922390382</v>
      </c>
      <c r="AB17" s="274">
        <f>'Global BOP2010-2012 Leone '!AB17/2961.91</f>
        <v>306.32885460402241</v>
      </c>
      <c r="AC17" s="231">
        <f>'Global BOP2010-2012 Leone '!AC17/2961.91</f>
        <v>-102.36198939198017</v>
      </c>
      <c r="AD17" s="231">
        <f>'Global BOP2010-2012 Leone '!AD17/2961.91</f>
        <v>203.96686521204225</v>
      </c>
      <c r="AE17" s="274">
        <f>'Global BOP2010-2012 Leone '!AE17/2984.51</f>
        <v>489.33593789265234</v>
      </c>
      <c r="AF17" s="231">
        <f>'Global BOP2010-2012 Leone '!AF17/2984.51</f>
        <v>-197.60965786678548</v>
      </c>
      <c r="AG17" s="231">
        <f>'Global BOP2010-2012 Leone '!AG17/2984.51</f>
        <v>291.72628002586686</v>
      </c>
      <c r="AH17" s="274">
        <f>'Global BOP2010-2012 Leone '!AH17/2981.1</f>
        <v>597.15760625272549</v>
      </c>
      <c r="AI17" s="231">
        <f>'Global BOP2010-2012 Leone '!AI17/2981.1</f>
        <v>-266.60271007346284</v>
      </c>
      <c r="AJ17" s="231">
        <f>'Global BOP2010-2012 Leone '!AJ17/2981.1</f>
        <v>330.5548961792627</v>
      </c>
      <c r="AK17" s="274">
        <f>'Global BOP2010-2012 Leone '!AK17/3385.65</f>
        <v>385.84878531448908</v>
      </c>
      <c r="AL17" s="231">
        <f>'Global BOP2010-2012 Leone '!AL17/3385.65</f>
        <v>-104.36075790468595</v>
      </c>
      <c r="AM17" s="231">
        <f>'Global BOP2010-2012 Leone '!AM17/3385.65</f>
        <v>281.48802740980312</v>
      </c>
      <c r="AN17" s="274">
        <v>436.58810856466295</v>
      </c>
      <c r="AO17" s="231">
        <v>-152.65592281723139</v>
      </c>
      <c r="AP17" s="231">
        <v>283.93218574743156</v>
      </c>
      <c r="AQ17" s="274">
        <v>615.27073935334647</v>
      </c>
      <c r="AR17" s="231">
        <v>-161.19416855905155</v>
      </c>
      <c r="AS17" s="231">
        <v>454.07657079429487</v>
      </c>
      <c r="AT17" s="274">
        <v>624.34093608714466</v>
      </c>
      <c r="AU17" s="231">
        <v>-1388.3550127366323</v>
      </c>
      <c r="AV17" s="230">
        <v>-764.01407664948749</v>
      </c>
    </row>
    <row r="18" spans="1:48" ht="24.95" customHeight="1">
      <c r="A18" s="278"/>
      <c r="B18" s="279"/>
      <c r="C18" s="122" t="s">
        <v>26</v>
      </c>
      <c r="D18" s="71"/>
      <c r="E18" s="71"/>
      <c r="F18" s="71"/>
      <c r="G18" s="71"/>
      <c r="H18" s="71"/>
      <c r="I18" s="71"/>
      <c r="J18" s="71"/>
      <c r="K18" s="71"/>
      <c r="L18" s="71"/>
      <c r="M18" s="280"/>
      <c r="N18" s="280"/>
      <c r="O18" s="71"/>
      <c r="P18" s="280"/>
      <c r="Q18" s="280"/>
      <c r="R18" s="71"/>
      <c r="S18" s="82">
        <v>0</v>
      </c>
      <c r="T18" s="71">
        <v>-969.98192221435818</v>
      </c>
      <c r="U18" s="224">
        <v>-969.98192221435818</v>
      </c>
      <c r="V18" s="211">
        <v>0</v>
      </c>
      <c r="W18" s="212">
        <v>-304.499689038611</v>
      </c>
      <c r="X18" s="112">
        <v>-304.499689038611</v>
      </c>
      <c r="Y18" s="274">
        <v>0</v>
      </c>
      <c r="Z18" s="231">
        <v>-666.35301201900609</v>
      </c>
      <c r="AA18" s="230">
        <v>-666.35301201900609</v>
      </c>
      <c r="AB18" s="274">
        <f>'Global BOP2010-2012 Leone '!AB18/2961.91</f>
        <v>0</v>
      </c>
      <c r="AC18" s="231">
        <f>'Global BOP2010-2012 Leone '!AC18/2961.91</f>
        <v>-1269.3154079631049</v>
      </c>
      <c r="AD18" s="231">
        <f>'Global BOP2010-2012 Leone '!AD18/2961.91</f>
        <v>-1269.3154079631049</v>
      </c>
      <c r="AE18" s="274">
        <f>'Global BOP2010-2012 Leone '!AE18/2984.51</f>
        <v>0</v>
      </c>
      <c r="AF18" s="231">
        <f>'Global BOP2010-2012 Leone '!AF18/2984.51</f>
        <v>-931.24633524431135</v>
      </c>
      <c r="AG18" s="231">
        <f>'Global BOP2010-2012 Leone '!AG18/2984.51</f>
        <v>-931.24633524431135</v>
      </c>
      <c r="AH18" s="274">
        <f>'Global BOP2010-2012 Leone '!AH18/2981.1</f>
        <v>0</v>
      </c>
      <c r="AI18" s="231">
        <f>'Global BOP2010-2012 Leone '!AI18/2981.1</f>
        <v>-1502.5683740901011</v>
      </c>
      <c r="AJ18" s="231">
        <f>'Global BOP2010-2012 Leone '!AJ18/2981.1</f>
        <v>-1502.5683740901011</v>
      </c>
      <c r="AK18" s="274">
        <f>'Global BOP2010-2012 Leone '!AK18/3385.65</f>
        <v>0</v>
      </c>
      <c r="AL18" s="231">
        <f>'Global BOP2010-2012 Leone '!AL18/3385.65</f>
        <v>-985.66970891852372</v>
      </c>
      <c r="AM18" s="231">
        <f>'Global BOP2010-2012 Leone '!AM18/3385.65</f>
        <v>-985.66970891852372</v>
      </c>
      <c r="AN18" s="274">
        <v>0</v>
      </c>
      <c r="AO18" s="231">
        <v>-974.37661252007877</v>
      </c>
      <c r="AP18" s="231">
        <v>-974.37661252007877</v>
      </c>
      <c r="AQ18" s="274">
        <v>0</v>
      </c>
      <c r="AR18" s="231">
        <v>-1923.2070298632379</v>
      </c>
      <c r="AS18" s="231">
        <v>-1923.2070298632379</v>
      </c>
      <c r="AT18" s="274">
        <v>0</v>
      </c>
      <c r="AU18" s="231">
        <v>-1152.5746102706237</v>
      </c>
      <c r="AV18" s="230">
        <v>-1152.5746102706237</v>
      </c>
    </row>
    <row r="19" spans="1:48" ht="24.95" customHeight="1">
      <c r="A19" s="278"/>
      <c r="B19" s="279"/>
      <c r="C19" s="122" t="s">
        <v>93</v>
      </c>
      <c r="D19" s="71"/>
      <c r="E19" s="71"/>
      <c r="F19" s="71"/>
      <c r="G19" s="71"/>
      <c r="H19" s="71"/>
      <c r="I19" s="71"/>
      <c r="J19" s="71"/>
      <c r="K19" s="71"/>
      <c r="L19" s="71"/>
      <c r="M19" s="280"/>
      <c r="N19" s="280"/>
      <c r="O19" s="71"/>
      <c r="P19" s="280"/>
      <c r="Q19" s="280"/>
      <c r="R19" s="71"/>
      <c r="S19" s="82">
        <v>2.1868151546418124</v>
      </c>
      <c r="T19" s="71">
        <v>-197.52283173163016</v>
      </c>
      <c r="U19" s="224">
        <v>-195.33601657698833</v>
      </c>
      <c r="V19" s="211">
        <v>1140</v>
      </c>
      <c r="W19" s="212">
        <v>-25.066079295154182</v>
      </c>
      <c r="X19" s="112">
        <v>1114.9339207048458</v>
      </c>
      <c r="Y19" s="274">
        <v>0</v>
      </c>
      <c r="Z19" s="231">
        <v>-2.8969507784841446</v>
      </c>
      <c r="AA19" s="230">
        <v>-2.8969507784841446</v>
      </c>
      <c r="AB19" s="274">
        <f>'Global BOP2010-2012 Leone '!AB19/2961.91</f>
        <v>0</v>
      </c>
      <c r="AC19" s="231">
        <f>'Global BOP2010-2012 Leone '!AC19/2961.91</f>
        <v>-1039.7186275072504</v>
      </c>
      <c r="AD19" s="231">
        <f>'Global BOP2010-2012 Leone '!AD19/2961.91</f>
        <v>-1039.7186275072504</v>
      </c>
      <c r="AE19" s="274">
        <f>'Global BOP2010-2012 Leone '!AE19/2984.51</f>
        <v>0</v>
      </c>
      <c r="AF19" s="231">
        <f>'Global BOP2010-2012 Leone '!AF19/2984.51</f>
        <v>-1518.3061876153874</v>
      </c>
      <c r="AG19" s="231">
        <f>'Global BOP2010-2012 Leone '!AG19/2984.51</f>
        <v>-1518.3061876153874</v>
      </c>
      <c r="AH19" s="274">
        <f>'Global BOP2010-2012 Leone '!AH19/2981.1</f>
        <v>1231.1534400053672</v>
      </c>
      <c r="AI19" s="231">
        <f>'Global BOP2010-2012 Leone '!AI19/2981.1</f>
        <v>-728.99969809801757</v>
      </c>
      <c r="AJ19" s="231">
        <f>'Global BOP2010-2012 Leone '!AJ19/2981.1</f>
        <v>502.15374190734968</v>
      </c>
      <c r="AK19" s="274">
        <f>'Global BOP2010-2012 Leone '!AK19/3385.65</f>
        <v>1106.6817302438233</v>
      </c>
      <c r="AL19" s="231">
        <f>'Global BOP2010-2012 Leone '!AL19/3385.65</f>
        <v>-643.88522144935234</v>
      </c>
      <c r="AM19" s="231">
        <f>'Global BOP2010-2012 Leone '!AM19/3385.65</f>
        <v>462.79650879447075</v>
      </c>
      <c r="AN19" s="274">
        <v>1271.5222506278139</v>
      </c>
      <c r="AO19" s="231">
        <v>-403.11456000241321</v>
      </c>
      <c r="AP19" s="231">
        <v>868.40769062540062</v>
      </c>
      <c r="AQ19" s="274">
        <v>933.69635713379444</v>
      </c>
      <c r="AR19" s="231">
        <v>-334.28202227556585</v>
      </c>
      <c r="AS19" s="231">
        <v>599.41433485822859</v>
      </c>
      <c r="AT19" s="274">
        <v>1069.3280688884565</v>
      </c>
      <c r="AU19" s="231">
        <v>-408.61692802092062</v>
      </c>
      <c r="AV19" s="230">
        <v>660.71114086753573</v>
      </c>
    </row>
    <row r="20" spans="1:48" ht="24.95" customHeight="1">
      <c r="A20" s="278"/>
      <c r="B20" s="279"/>
      <c r="C20" s="122" t="s">
        <v>94</v>
      </c>
      <c r="D20" s="71"/>
      <c r="E20" s="71"/>
      <c r="F20" s="71"/>
      <c r="G20" s="71"/>
      <c r="H20" s="71"/>
      <c r="I20" s="71"/>
      <c r="J20" s="71"/>
      <c r="K20" s="71"/>
      <c r="L20" s="71"/>
      <c r="M20" s="280"/>
      <c r="N20" s="280"/>
      <c r="O20" s="71"/>
      <c r="P20" s="280"/>
      <c r="Q20" s="280"/>
      <c r="R20" s="71"/>
      <c r="S20" s="82">
        <v>0</v>
      </c>
      <c r="T20" s="71">
        <v>-3302.6106198463385</v>
      </c>
      <c r="U20" s="224">
        <v>-3302.6106198463385</v>
      </c>
      <c r="V20" s="211">
        <v>78.605597305001282</v>
      </c>
      <c r="W20" s="212">
        <v>-11850.419705327064</v>
      </c>
      <c r="X20" s="112">
        <v>-11771.814108022063</v>
      </c>
      <c r="Y20" s="274">
        <v>103.82095729844026</v>
      </c>
      <c r="Z20" s="231">
        <v>-1913.4994668807683</v>
      </c>
      <c r="AA20" s="230">
        <v>-1809.6785095823282</v>
      </c>
      <c r="AB20" s="274">
        <f>'Global BOP2010-2012 Leone '!AB20/2961.91</f>
        <v>2765.7707357752261</v>
      </c>
      <c r="AC20" s="231">
        <f>'Global BOP2010-2012 Leone '!AC20/2961.91</f>
        <v>-6970.7114665874387</v>
      </c>
      <c r="AD20" s="231">
        <f>'Global BOP2010-2012 Leone '!AD20/2961.91</f>
        <v>-4204.9407308122127</v>
      </c>
      <c r="AE20" s="274">
        <f>'Global BOP2010-2012 Leone '!AE20/2984.51</f>
        <v>6004.5654395528918</v>
      </c>
      <c r="AF20" s="231">
        <f>'Global BOP2010-2012 Leone '!AF20/2984.51</f>
        <v>-11163.908882865195</v>
      </c>
      <c r="AG20" s="231">
        <f>'Global BOP2010-2012 Leone '!AG20/2984.51</f>
        <v>-5159.343443312302</v>
      </c>
      <c r="AH20" s="274">
        <f>'Global BOP2010-2012 Leone '!AH20/2981.1</f>
        <v>5120.1293549360971</v>
      </c>
      <c r="AI20" s="231">
        <f>'Global BOP2010-2012 Leone '!AI20/2981.1</f>
        <v>-12024.644426553958</v>
      </c>
      <c r="AJ20" s="231">
        <f>'Global BOP2010-2012 Leone '!AJ20/2981.1</f>
        <v>-6904.5150716178587</v>
      </c>
      <c r="AK20" s="274">
        <f>'Global BOP2010-2012 Leone '!AK20/3385.65</f>
        <v>6012.4960607268922</v>
      </c>
      <c r="AL20" s="231">
        <f>'Global BOP2010-2012 Leone '!AL20/3385.65</f>
        <v>-11749.324533571573</v>
      </c>
      <c r="AM20" s="231">
        <f>'Global BOP2010-2012 Leone '!AM20/3385.65</f>
        <v>-5736.8284728446815</v>
      </c>
      <c r="AN20" s="274">
        <v>6483.8154274036024</v>
      </c>
      <c r="AO20" s="231">
        <v>-104626.78182043105</v>
      </c>
      <c r="AP20" s="231">
        <v>-98142.96639302744</v>
      </c>
      <c r="AQ20" s="274">
        <v>6969.5730763411784</v>
      </c>
      <c r="AR20" s="231">
        <v>-139417.93011692911</v>
      </c>
      <c r="AS20" s="231">
        <v>-132448.3570405879</v>
      </c>
      <c r="AT20" s="274">
        <v>8164.5585362934044</v>
      </c>
      <c r="AU20" s="231">
        <v>-222342.45555931353</v>
      </c>
      <c r="AV20" s="230">
        <v>-214177.89702302011</v>
      </c>
    </row>
    <row r="21" spans="1:48" ht="24.95" customHeight="1">
      <c r="A21" s="278"/>
      <c r="B21" s="279"/>
      <c r="C21" s="122" t="s">
        <v>29</v>
      </c>
      <c r="D21" s="71"/>
      <c r="E21" s="71"/>
      <c r="F21" s="71"/>
      <c r="G21" s="71"/>
      <c r="H21" s="71"/>
      <c r="I21" s="71"/>
      <c r="J21" s="71"/>
      <c r="K21" s="71"/>
      <c r="L21" s="71"/>
      <c r="M21" s="280"/>
      <c r="N21" s="280"/>
      <c r="O21" s="71"/>
      <c r="P21" s="280"/>
      <c r="Q21" s="280"/>
      <c r="R21" s="71"/>
      <c r="S21" s="82">
        <v>0</v>
      </c>
      <c r="T21" s="71">
        <v>0</v>
      </c>
      <c r="U21" s="224">
        <v>0</v>
      </c>
      <c r="V21" s="211">
        <v>0</v>
      </c>
      <c r="W21" s="212">
        <v>0</v>
      </c>
      <c r="X21" s="112">
        <v>0</v>
      </c>
      <c r="Y21" s="274">
        <v>0</v>
      </c>
      <c r="Z21" s="231">
        <v>0</v>
      </c>
      <c r="AA21" s="230">
        <v>0</v>
      </c>
      <c r="AB21" s="274">
        <f>'Global BOP2010-2012 Leone '!AB21/2961.91</f>
        <v>0</v>
      </c>
      <c r="AC21" s="231">
        <f>'Global BOP2010-2012 Leone '!AC21/2961.91</f>
        <v>0</v>
      </c>
      <c r="AD21" s="231">
        <f>'Global BOP2010-2012 Leone '!AD21/2961.91</f>
        <v>0</v>
      </c>
      <c r="AE21" s="282">
        <f>'Global BOP2010-2012 Leone '!AE21/2984.51</f>
        <v>0</v>
      </c>
      <c r="AF21" s="283">
        <f>'Global BOP2010-2012 Leone '!AF21/2984.51</f>
        <v>0</v>
      </c>
      <c r="AG21" s="283">
        <f>'Global BOP2010-2012 Leone '!AG21/2984.51</f>
        <v>0</v>
      </c>
      <c r="AH21" s="274">
        <f>'Global BOP2010-2012 Leone '!AH21/2981.1</f>
        <v>0</v>
      </c>
      <c r="AI21" s="231">
        <f>'Global BOP2010-2012 Leone '!AI21/2981.1</f>
        <v>0</v>
      </c>
      <c r="AJ21" s="231">
        <f>'Global BOP2010-2012 Leone '!AJ21/2981.1</f>
        <v>0</v>
      </c>
      <c r="AK21" s="274">
        <f>'Global BOP2010-2012 Leone '!AK21/3385.65</f>
        <v>0</v>
      </c>
      <c r="AL21" s="231">
        <f>'Global BOP2010-2012 Leone '!AL21/3385.65</f>
        <v>0</v>
      </c>
      <c r="AM21" s="231">
        <f>'Global BOP2010-2012 Leone '!AM21/3385.65</f>
        <v>0</v>
      </c>
      <c r="AN21" s="274">
        <v>0</v>
      </c>
      <c r="AO21" s="231">
        <v>0</v>
      </c>
      <c r="AP21" s="231">
        <v>0</v>
      </c>
      <c r="AQ21" s="274">
        <v>0</v>
      </c>
      <c r="AR21" s="231">
        <v>0</v>
      </c>
      <c r="AS21" s="231">
        <v>0</v>
      </c>
      <c r="AT21" s="274">
        <v>0</v>
      </c>
      <c r="AU21" s="231">
        <v>0</v>
      </c>
      <c r="AV21" s="230">
        <v>0</v>
      </c>
    </row>
    <row r="22" spans="1:48" ht="24.95" customHeight="1">
      <c r="A22" s="278"/>
      <c r="B22" s="279"/>
      <c r="C22" s="122" t="s">
        <v>30</v>
      </c>
      <c r="D22" s="71">
        <v>26920802</v>
      </c>
      <c r="E22" s="71">
        <v>33138721</v>
      </c>
      <c r="F22" s="71">
        <f>(D22-E22)</f>
        <v>-6217919</v>
      </c>
      <c r="G22" s="71">
        <v>9852078</v>
      </c>
      <c r="H22" s="71">
        <v>17628079</v>
      </c>
      <c r="I22" s="71">
        <f>(G22-H22)</f>
        <v>-7776001</v>
      </c>
      <c r="J22" s="71">
        <v>9328120</v>
      </c>
      <c r="K22" s="71">
        <v>20527676</v>
      </c>
      <c r="L22" s="71">
        <f>(J22-K22)</f>
        <v>-11199556</v>
      </c>
      <c r="M22" s="280">
        <v>21954916</v>
      </c>
      <c r="N22" s="280">
        <v>67045916</v>
      </c>
      <c r="O22" s="71">
        <f>(M22-N22)</f>
        <v>-45091000</v>
      </c>
      <c r="P22" s="280">
        <v>28298418</v>
      </c>
      <c r="Q22" s="280">
        <v>83089662</v>
      </c>
      <c r="R22" s="71">
        <f>(P22-Q22)</f>
        <v>-54791244</v>
      </c>
      <c r="S22" s="82">
        <v>59988.424248109077</v>
      </c>
      <c r="T22" s="71">
        <v>-37198.155980591961</v>
      </c>
      <c r="U22" s="224">
        <v>22790.268267517116</v>
      </c>
      <c r="V22" s="211">
        <v>58196.160000740376</v>
      </c>
      <c r="W22" s="212">
        <v>-29781.724192055677</v>
      </c>
      <c r="X22" s="112">
        <v>28414.435808684706</v>
      </c>
      <c r="Y22" s="274">
        <v>64036.800030454142</v>
      </c>
      <c r="Z22" s="231">
        <v>-32227.673580219282</v>
      </c>
      <c r="AA22" s="230">
        <v>31809.12645023486</v>
      </c>
      <c r="AB22" s="274">
        <f>'Global BOP2010-2012 Leone '!AB22/2961.91</f>
        <v>23002.805</v>
      </c>
      <c r="AC22" s="231">
        <f>'Global BOP2010-2012 Leone '!AC22/2961.91</f>
        <v>-12462.16289323224</v>
      </c>
      <c r="AD22" s="231">
        <f>'Global BOP2010-2012 Leone '!AD22/2961.91</f>
        <v>10540.64210676776</v>
      </c>
      <c r="AE22" s="274">
        <f>'Global BOP2010-2012 Leone '!AE22/2984.51</f>
        <v>22173.105376267798</v>
      </c>
      <c r="AF22" s="231">
        <f>'Global BOP2010-2012 Leone '!AF22/2984.51</f>
        <v>-14240.204205818123</v>
      </c>
      <c r="AG22" s="231">
        <f>'Global BOP2010-2012 Leone '!AG22/2984.51</f>
        <v>7932.9011704496725</v>
      </c>
      <c r="AH22" s="274">
        <f>'Global BOP2010-2012 Leone '!AH22/2981.1</f>
        <v>33765.911143319579</v>
      </c>
      <c r="AI22" s="231">
        <f>'Global BOP2010-2012 Leone '!AI22/2981.1</f>
        <v>-24283.624535629886</v>
      </c>
      <c r="AJ22" s="231">
        <f>'Global BOP2010-2012 Leone '!AJ22/2981.1</f>
        <v>9482.2866076896953</v>
      </c>
      <c r="AK22" s="274">
        <f>'Global BOP2010-2012 Leone '!AK22/3385.65</f>
        <v>25351.3</v>
      </c>
      <c r="AL22" s="231">
        <f>'Global BOP2010-2012 Leone '!AL22/3385.65</f>
        <v>-13199.521158138521</v>
      </c>
      <c r="AM22" s="231">
        <f>'Global BOP2010-2012 Leone '!AM22/3385.65</f>
        <v>12151.77884186148</v>
      </c>
      <c r="AN22" s="274">
        <v>25802.336993443845</v>
      </c>
      <c r="AO22" s="231">
        <v>-13093.313483453827</v>
      </c>
      <c r="AP22" s="231">
        <v>12709.023509990016</v>
      </c>
      <c r="AQ22" s="274">
        <v>44312.325755556558</v>
      </c>
      <c r="AR22" s="231">
        <v>-13985.143199094513</v>
      </c>
      <c r="AS22" s="231">
        <v>30327.182556462045</v>
      </c>
      <c r="AT22" s="274">
        <v>46791.607795474258</v>
      </c>
      <c r="AU22" s="231">
        <v>-14906.883631707176</v>
      </c>
      <c r="AV22" s="230">
        <v>31884.724163767085</v>
      </c>
    </row>
    <row r="23" spans="1:48" ht="24.95" customHeight="1">
      <c r="A23" s="278"/>
      <c r="B23" s="279"/>
      <c r="C23" s="285" t="s">
        <v>31</v>
      </c>
      <c r="D23" s="71"/>
      <c r="E23" s="71"/>
      <c r="F23" s="71"/>
      <c r="G23" s="71"/>
      <c r="H23" s="71"/>
      <c r="I23" s="71"/>
      <c r="J23" s="71"/>
      <c r="K23" s="71"/>
      <c r="L23" s="71"/>
      <c r="M23" s="280"/>
      <c r="N23" s="280"/>
      <c r="O23" s="71"/>
      <c r="P23" s="280"/>
      <c r="Q23" s="280"/>
      <c r="R23" s="71"/>
      <c r="S23" s="87">
        <v>32426.17526924815</v>
      </c>
      <c r="T23" s="85">
        <v>-17560.650118102512</v>
      </c>
      <c r="U23" s="94">
        <v>14865.525151145637</v>
      </c>
      <c r="V23" s="127">
        <v>19544.344001036538</v>
      </c>
      <c r="W23" s="128">
        <v>-10060.384881353422</v>
      </c>
      <c r="X23" s="129">
        <v>9483.9591196831152</v>
      </c>
      <c r="Y23" s="282">
        <v>21840.000138427942</v>
      </c>
      <c r="Z23" s="283">
        <v>-10762.264078820332</v>
      </c>
      <c r="AA23" s="229">
        <v>11077.736059607611</v>
      </c>
      <c r="AB23" s="282">
        <f>'Global BOP2010-2012 Leone '!AB23/2961.91</f>
        <v>10416.929999999998</v>
      </c>
      <c r="AC23" s="283">
        <f>'Global BOP2010-2012 Leone '!AC23/2961.91</f>
        <v>-8111.3410479868389</v>
      </c>
      <c r="AD23" s="283">
        <f>'Global BOP2010-2012 Leone '!AD23/2961.91</f>
        <v>2305.5889520131595</v>
      </c>
      <c r="AE23" s="282">
        <f>'Global BOP2010-2012 Leone '!AE23/2984.51</f>
        <v>9696.4053762677977</v>
      </c>
      <c r="AF23" s="283">
        <f>'Global BOP2010-2012 Leone '!AF23/2984.51</f>
        <v>-6723.366744744113</v>
      </c>
      <c r="AG23" s="283">
        <f>'Global BOP2010-2012 Leone '!AG23/2984.51</f>
        <v>2973.0386315236847</v>
      </c>
      <c r="AH23" s="282">
        <f>'Global BOP2010-2012 Leone '!AH23/2981.1</f>
        <v>10511.801786706252</v>
      </c>
      <c r="AI23" s="283">
        <f>'Global BOP2010-2012 Leone '!AI23/2981.1</f>
        <v>-9713.955979945742</v>
      </c>
      <c r="AJ23" s="283">
        <f>'Global BOP2010-2012 Leone '!AJ23/2981.1</f>
        <v>797.84580676050973</v>
      </c>
      <c r="AK23" s="274">
        <f>'Global BOP2010-2012 Leone '!AK23/3385.65</f>
        <v>9478.7250000000004</v>
      </c>
      <c r="AL23" s="231">
        <f>'Global BOP2010-2012 Leone '!AL23/3385.65</f>
        <v>-6799.0767566464647</v>
      </c>
      <c r="AM23" s="231">
        <f>'Global BOP2010-2012 Leone '!AM23/3385.65</f>
        <v>2679.6482433535357</v>
      </c>
      <c r="AN23" s="274">
        <v>13492.300952921189</v>
      </c>
      <c r="AO23" s="231">
        <v>-6968.3575408728166</v>
      </c>
      <c r="AP23" s="231">
        <v>6523.9434120483711</v>
      </c>
      <c r="AQ23" s="274">
        <v>24126.059844917876</v>
      </c>
      <c r="AR23" s="231">
        <v>-7618.819907416605</v>
      </c>
      <c r="AS23" s="231">
        <v>16507.239937501268</v>
      </c>
      <c r="AT23" s="274">
        <v>25129.200000000001</v>
      </c>
      <c r="AU23" s="231">
        <v>-6696.1333345113017</v>
      </c>
      <c r="AV23" s="230">
        <v>18433.066665488699</v>
      </c>
    </row>
    <row r="24" spans="1:48" ht="24.95" customHeight="1">
      <c r="A24" s="278"/>
      <c r="B24" s="279"/>
      <c r="C24" s="285" t="s">
        <v>95</v>
      </c>
      <c r="D24" s="71"/>
      <c r="E24" s="71"/>
      <c r="F24" s="71"/>
      <c r="G24" s="71"/>
      <c r="H24" s="71"/>
      <c r="I24" s="71"/>
      <c r="J24" s="71"/>
      <c r="K24" s="71"/>
      <c r="L24" s="71"/>
      <c r="M24" s="280"/>
      <c r="N24" s="280"/>
      <c r="O24" s="71"/>
      <c r="P24" s="280"/>
      <c r="Q24" s="280"/>
      <c r="R24" s="71"/>
      <c r="S24" s="87">
        <v>27562.248978860927</v>
      </c>
      <c r="T24" s="85">
        <v>-19637.505862489448</v>
      </c>
      <c r="U24" s="94">
        <v>7924.7431163714809</v>
      </c>
      <c r="V24" s="127">
        <v>38651.815999703846</v>
      </c>
      <c r="W24" s="128">
        <v>-19721.339310702253</v>
      </c>
      <c r="X24" s="129">
        <v>18930.476689001589</v>
      </c>
      <c r="Y24" s="282">
        <v>42196.799892026203</v>
      </c>
      <c r="Z24" s="283">
        <v>-21465.40950139895</v>
      </c>
      <c r="AA24" s="229">
        <v>20731.39039062725</v>
      </c>
      <c r="AB24" s="282">
        <f>'Global BOP2010-2012 Leone '!AB24/2961.91</f>
        <v>12585.875000000002</v>
      </c>
      <c r="AC24" s="283">
        <f>'Global BOP2010-2012 Leone '!AC24/2961.91</f>
        <v>-4350.8218452453993</v>
      </c>
      <c r="AD24" s="283">
        <f>'Global BOP2010-2012 Leone '!AD24/2961.91</f>
        <v>8235.0531547546016</v>
      </c>
      <c r="AE24" s="282">
        <f>'Global BOP2010-2012 Leone '!AE24/2984.51</f>
        <v>12476.7</v>
      </c>
      <c r="AF24" s="283">
        <f>'Global BOP2010-2012 Leone '!AF24/2984.51</f>
        <v>-7516.837461074012</v>
      </c>
      <c r="AG24" s="283">
        <f>'Global BOP2010-2012 Leone '!AG24/2984.51</f>
        <v>4959.8625389259878</v>
      </c>
      <c r="AH24" s="282">
        <f>'Global BOP2010-2012 Leone '!AH24/2981.1</f>
        <v>23254.109356613331</v>
      </c>
      <c r="AI24" s="283">
        <f>'Global BOP2010-2012 Leone '!AI24/2981.1</f>
        <v>-14569.668555684146</v>
      </c>
      <c r="AJ24" s="283">
        <f>'Global BOP2010-2012 Leone '!AJ24/2981.1</f>
        <v>8684.4408009291856</v>
      </c>
      <c r="AK24" s="274">
        <f>'Global BOP2010-2012 Leone '!AK24/3385.65</f>
        <v>15872.574999999999</v>
      </c>
      <c r="AL24" s="231">
        <f>'Global BOP2010-2012 Leone '!AL24/3385.65</f>
        <v>-6400.4444014920564</v>
      </c>
      <c r="AM24" s="231">
        <f>'Global BOP2010-2012 Leone '!AM24/3385.65</f>
        <v>9472.1305985079434</v>
      </c>
      <c r="AN24" s="274">
        <v>12310.036040522657</v>
      </c>
      <c r="AO24" s="231">
        <v>-6124.9559425810094</v>
      </c>
      <c r="AP24" s="231">
        <v>6185.0800979416463</v>
      </c>
      <c r="AQ24" s="274">
        <v>20186.265910638682</v>
      </c>
      <c r="AR24" s="231">
        <v>-6366.323291677907</v>
      </c>
      <c r="AS24" s="231">
        <v>13819.942618960777</v>
      </c>
      <c r="AT24" s="274">
        <v>21662.407795474261</v>
      </c>
      <c r="AU24" s="231">
        <v>-8210.7502971958766</v>
      </c>
      <c r="AV24" s="230">
        <v>13451.657498278386</v>
      </c>
    </row>
    <row r="25" spans="1:48" ht="24.95" customHeight="1">
      <c r="A25" s="278"/>
      <c r="B25" s="279"/>
      <c r="C25" s="122" t="s">
        <v>96</v>
      </c>
      <c r="D25" s="71"/>
      <c r="E25" s="71"/>
      <c r="F25" s="71"/>
      <c r="G25" s="71"/>
      <c r="H25" s="71"/>
      <c r="I25" s="71"/>
      <c r="J25" s="71"/>
      <c r="K25" s="71"/>
      <c r="L25" s="71"/>
      <c r="M25" s="280"/>
      <c r="N25" s="280"/>
      <c r="O25" s="71"/>
      <c r="P25" s="280"/>
      <c r="Q25" s="280"/>
      <c r="R25" s="71"/>
      <c r="S25" s="82">
        <v>0</v>
      </c>
      <c r="T25" s="71">
        <v>-5117</v>
      </c>
      <c r="U25" s="224">
        <v>-5117</v>
      </c>
      <c r="V25" s="211">
        <v>0</v>
      </c>
      <c r="W25" s="212">
        <v>-5096</v>
      </c>
      <c r="X25" s="112">
        <v>-5096</v>
      </c>
      <c r="Y25" s="274">
        <v>0</v>
      </c>
      <c r="Z25" s="231">
        <v>-5285</v>
      </c>
      <c r="AA25" s="230">
        <v>-5285</v>
      </c>
      <c r="AB25" s="274">
        <f>'Global BOP2010-2012 Leone '!AB25/2961.91</f>
        <v>0</v>
      </c>
      <c r="AC25" s="231">
        <f>'Global BOP2010-2012 Leone '!AC25/2961.91</f>
        <v>-8280</v>
      </c>
      <c r="AD25" s="231">
        <f>'Global BOP2010-2012 Leone '!AD25/2961.91</f>
        <v>-8280</v>
      </c>
      <c r="AE25" s="274">
        <f>'Global BOP2010-2012 Leone '!AE25/2984.51</f>
        <v>8.2597645844711511</v>
      </c>
      <c r="AF25" s="231">
        <f>'Global BOP2010-2012 Leone '!AF25/2984.51</f>
        <v>-7794</v>
      </c>
      <c r="AG25" s="231">
        <f>'Global BOP2010-2012 Leone '!AG25/2984.51</f>
        <v>-7785.7402354155283</v>
      </c>
      <c r="AH25" s="274">
        <f>'Global BOP2010-2012 Leone '!AH25/2981.1</f>
        <v>62.369595115896821</v>
      </c>
      <c r="AI25" s="231">
        <f>'Global BOP2010-2012 Leone '!AI25/2981.1</f>
        <v>-8827.312066015902</v>
      </c>
      <c r="AJ25" s="231">
        <f>'Global BOP2010-2012 Leone '!AJ25/2981.1</f>
        <v>-8764.942470900005</v>
      </c>
      <c r="AK25" s="274">
        <f>'Global BOP2010-2012 Leone '!AK25/3385.65</f>
        <v>173.21814127272458</v>
      </c>
      <c r="AL25" s="231">
        <f>'Global BOP2010-2012 Leone '!AL25/3385.65</f>
        <v>-8704</v>
      </c>
      <c r="AM25" s="231">
        <f>'Global BOP2010-2012 Leone '!AM25/3385.65</f>
        <v>-8530.7818587272759</v>
      </c>
      <c r="AN25" s="274">
        <v>213.76117684617489</v>
      </c>
      <c r="AO25" s="231">
        <v>-9842.9942753462074</v>
      </c>
      <c r="AP25" s="231">
        <v>-9629.2330985000317</v>
      </c>
      <c r="AQ25" s="274">
        <v>40.010365805173251</v>
      </c>
      <c r="AR25" s="231">
        <v>-9979.0858895641813</v>
      </c>
      <c r="AS25" s="231">
        <v>-9939.0755237590074</v>
      </c>
      <c r="AT25" s="274">
        <v>2013.5150901757261</v>
      </c>
      <c r="AU25" s="231">
        <v>-7238.3849664467698</v>
      </c>
      <c r="AV25" s="230">
        <v>-5224.8698762710437</v>
      </c>
    </row>
    <row r="26" spans="1:48" ht="24.95" customHeight="1">
      <c r="A26" s="287"/>
      <c r="B26" s="279">
        <v>3</v>
      </c>
      <c r="C26" s="74" t="s">
        <v>34</v>
      </c>
      <c r="D26" s="71">
        <f>SUM(D28,D29,D30)</f>
        <v>732529</v>
      </c>
      <c r="E26" s="71">
        <f>SUM(E28,E29,E30)</f>
        <v>11392696</v>
      </c>
      <c r="F26" s="71">
        <f>(D26-E26)</f>
        <v>-10660167</v>
      </c>
      <c r="G26" s="71">
        <f>SUM(G28,G29,G30)</f>
        <v>1473083</v>
      </c>
      <c r="H26" s="71">
        <f>SUM(H28,H29,H30)</f>
        <v>9219295</v>
      </c>
      <c r="I26" s="71">
        <f>(G26-H26)</f>
        <v>-7746212</v>
      </c>
      <c r="J26" s="71">
        <f>SUM(J28,J29,J30)</f>
        <v>10733843</v>
      </c>
      <c r="K26" s="71">
        <f>SUM(K28,K29,K30)</f>
        <v>42542828</v>
      </c>
      <c r="L26" s="71">
        <f>(J26-K26)</f>
        <v>-31808985</v>
      </c>
      <c r="M26" s="281">
        <f>SUM(M28,M29,M30)</f>
        <v>15533840</v>
      </c>
      <c r="N26" s="281">
        <f>SUM(N28,N29,N30)</f>
        <v>41971808</v>
      </c>
      <c r="O26" s="71">
        <f>(M26-N26)</f>
        <v>-26437968</v>
      </c>
      <c r="P26" s="281">
        <f>SUM(P28,P29,P30)</f>
        <v>9368602</v>
      </c>
      <c r="Q26" s="281">
        <f>SUM(Q28,Q29,Q30)</f>
        <v>38026241</v>
      </c>
      <c r="R26" s="71">
        <f>(P26-Q26)</f>
        <v>-28657639</v>
      </c>
      <c r="S26" s="82">
        <v>1681.1394121308763</v>
      </c>
      <c r="T26" s="71">
        <v>-17229.01356285868</v>
      </c>
      <c r="U26" s="224">
        <v>-15547.874150727803</v>
      </c>
      <c r="V26" s="211">
        <v>4091.4184207603744</v>
      </c>
      <c r="W26" s="212">
        <v>-71121.833783733746</v>
      </c>
      <c r="X26" s="112">
        <v>-67030.415362973377</v>
      </c>
      <c r="Y26" s="274">
        <v>5384.1313127467911</v>
      </c>
      <c r="Z26" s="231">
        <v>-56295.520246817017</v>
      </c>
      <c r="AA26" s="230">
        <v>-50911.38893407023</v>
      </c>
      <c r="AB26" s="274">
        <f>'Global BOP2010-2012 Leone '!AB26/2961.91</f>
        <v>12336.085629770994</v>
      </c>
      <c r="AC26" s="231">
        <f>'Global BOP2010-2012 Leone '!AC26/2961.91</f>
        <v>-51996.199956784643</v>
      </c>
      <c r="AD26" s="231">
        <f>'Global BOP2010-2012 Leone '!AD26/2961.91</f>
        <v>-39660.114327013645</v>
      </c>
      <c r="AE26" s="274">
        <f>'Global BOP2010-2012 Leone '!AE26/2984.51</f>
        <v>43332.460939986799</v>
      </c>
      <c r="AF26" s="231">
        <f>'Global BOP2010-2012 Leone '!AF26/2984.51</f>
        <v>-147631.56190195377</v>
      </c>
      <c r="AG26" s="231">
        <f>'Global BOP2010-2012 Leone '!AG26/2984.51</f>
        <v>-104299.10096196696</v>
      </c>
      <c r="AH26" s="274">
        <f>'Global BOP2010-2012 Leone '!AH26/2981.1</f>
        <v>17656.387304869033</v>
      </c>
      <c r="AI26" s="231">
        <f>'Global BOP2010-2012 Leone '!AI26/2981.1</f>
        <v>-92445.719586729741</v>
      </c>
      <c r="AJ26" s="231">
        <f>'Global BOP2010-2012 Leone '!AJ26/2981.1</f>
        <v>-74789.332281860712</v>
      </c>
      <c r="AK26" s="274">
        <f>'Global BOP2010-2012 Leone '!AK26/3385.65</f>
        <v>11254.318177615663</v>
      </c>
      <c r="AL26" s="231">
        <f>'Global BOP2010-2012 Leone '!AL26/3385.65</f>
        <v>-46933.917414824384</v>
      </c>
      <c r="AM26" s="231">
        <f>'Global BOP2010-2012 Leone '!AM26/3385.65</f>
        <v>-35679.59923720872</v>
      </c>
      <c r="AN26" s="274">
        <v>9658.5038872173991</v>
      </c>
      <c r="AO26" s="231">
        <v>-58767.096896794334</v>
      </c>
      <c r="AP26" s="231">
        <v>-49108.593009576936</v>
      </c>
      <c r="AQ26" s="274">
        <v>9402.3596673345164</v>
      </c>
      <c r="AR26" s="231">
        <v>-227465.48771836399</v>
      </c>
      <c r="AS26" s="231">
        <v>-218063.12805102946</v>
      </c>
      <c r="AT26" s="274">
        <v>10154.914466856217</v>
      </c>
      <c r="AU26" s="231">
        <v>-143477.29691691702</v>
      </c>
      <c r="AV26" s="230">
        <v>-133322.38245006077</v>
      </c>
    </row>
    <row r="27" spans="1:48" ht="24.95" customHeight="1">
      <c r="A27" s="278"/>
      <c r="B27" s="279"/>
      <c r="C27" s="74" t="s">
        <v>35</v>
      </c>
      <c r="D27" s="71"/>
      <c r="E27" s="71"/>
      <c r="F27" s="71"/>
      <c r="G27" s="71"/>
      <c r="H27" s="71"/>
      <c r="I27" s="71"/>
      <c r="J27" s="71"/>
      <c r="K27" s="71"/>
      <c r="L27" s="71"/>
      <c r="M27" s="281"/>
      <c r="N27" s="281"/>
      <c r="O27" s="71"/>
      <c r="P27" s="281"/>
      <c r="Q27" s="281"/>
      <c r="R27" s="71"/>
      <c r="S27" s="82">
        <v>1563.768109762857</v>
      </c>
      <c r="T27" s="71">
        <v>-15036.013562858678</v>
      </c>
      <c r="U27" s="224">
        <v>-13472.245453095822</v>
      </c>
      <c r="V27" s="211">
        <v>4017.37999481731</v>
      </c>
      <c r="W27" s="212">
        <v>-68937.83378373376</v>
      </c>
      <c r="X27" s="112">
        <v>-64920.453788916442</v>
      </c>
      <c r="Y27" s="274">
        <v>5297.6138483314235</v>
      </c>
      <c r="Z27" s="231">
        <v>-54030.520246817017</v>
      </c>
      <c r="AA27" s="230">
        <v>-48732.906398485597</v>
      </c>
      <c r="AB27" s="274">
        <f>'Global BOP2010-2012 Leone '!AB27/2961.91</f>
        <v>8789.5482982264821</v>
      </c>
      <c r="AC27" s="231">
        <f>'Global BOP2010-2012 Leone '!AC27/2961.91</f>
        <v>-50340.199956784636</v>
      </c>
      <c r="AD27" s="231">
        <f>'Global BOP2010-2012 Leone '!AD27/2961.91</f>
        <v>-41550.651658558156</v>
      </c>
      <c r="AE27" s="274">
        <f>'Global BOP2010-2012 Leone '!AE27/2984.51</f>
        <v>41193.722252564068</v>
      </c>
      <c r="AF27" s="231">
        <f>'Global BOP2010-2012 Leone '!AF27/2984.51</f>
        <v>-144450.23532573186</v>
      </c>
      <c r="AG27" s="231">
        <f>'Global BOP2010-2012 Leone '!AG27/2984.51</f>
        <v>-103256.51307316779</v>
      </c>
      <c r="AH27" s="274">
        <f>'Global BOP2010-2012 Leone '!AH27/2981.1</f>
        <v>15305.841753044178</v>
      </c>
      <c r="AI27" s="231">
        <f>'Global BOP2010-2012 Leone '!AI27/2981.1</f>
        <v>-91107.719586729741</v>
      </c>
      <c r="AJ27" s="231">
        <f>'Global BOP2010-2012 Leone '!AJ27/2981.1</f>
        <v>-75801.877833685561</v>
      </c>
      <c r="AK27" s="274">
        <f>'Global BOP2010-2012 Leone '!AK27/3385.65</f>
        <v>8026.0127709729213</v>
      </c>
      <c r="AL27" s="231">
        <f>'Global BOP2010-2012 Leone '!AL27/3385.65</f>
        <v>-45149.285913783169</v>
      </c>
      <c r="AM27" s="231">
        <f>'Global BOP2010-2012 Leone '!AM27/3385.65</f>
        <v>-37123.273142810249</v>
      </c>
      <c r="AN27" s="274">
        <v>7008.4913865699364</v>
      </c>
      <c r="AO27" s="231">
        <v>-57030.097907027361</v>
      </c>
      <c r="AP27" s="231">
        <v>-50021.606520457419</v>
      </c>
      <c r="AQ27" s="274">
        <v>6101.1249988503532</v>
      </c>
      <c r="AR27" s="231">
        <v>-225298.08947181646</v>
      </c>
      <c r="AS27" s="231">
        <v>-219196.96447296612</v>
      </c>
      <c r="AT27" s="274">
        <v>6165.9697884918187</v>
      </c>
      <c r="AU27" s="231">
        <v>-140892.15942890031</v>
      </c>
      <c r="AV27" s="230">
        <v>-134726.1896404085</v>
      </c>
    </row>
    <row r="28" spans="1:48" ht="24.95" customHeight="1">
      <c r="A28" s="278"/>
      <c r="B28" s="284"/>
      <c r="C28" s="288" t="s">
        <v>36</v>
      </c>
      <c r="D28" s="85">
        <v>0</v>
      </c>
      <c r="E28" s="85">
        <v>4013136</v>
      </c>
      <c r="F28" s="85">
        <f>(D28-E28)</f>
        <v>-4013136</v>
      </c>
      <c r="G28" s="85">
        <v>0</v>
      </c>
      <c r="H28" s="85">
        <v>2517729</v>
      </c>
      <c r="I28" s="85">
        <f>(G28-H28)</f>
        <v>-2517729</v>
      </c>
      <c r="J28" s="85">
        <v>291011</v>
      </c>
      <c r="K28" s="85">
        <v>5033894</v>
      </c>
      <c r="L28" s="85">
        <f>(J28-K28)</f>
        <v>-4742883</v>
      </c>
      <c r="M28" s="286">
        <v>1732320</v>
      </c>
      <c r="N28" s="286">
        <v>3789061</v>
      </c>
      <c r="O28" s="85">
        <f>(M28-N28)</f>
        <v>-2056741</v>
      </c>
      <c r="P28" s="286">
        <v>3348218</v>
      </c>
      <c r="Q28" s="286">
        <v>266172</v>
      </c>
      <c r="R28" s="85">
        <f>(P28-Q28)</f>
        <v>3082046</v>
      </c>
      <c r="S28" s="87">
        <v>0</v>
      </c>
      <c r="T28" s="85">
        <v>-9962.885432033494</v>
      </c>
      <c r="U28" s="94">
        <v>-9962.885432033494</v>
      </c>
      <c r="V28" s="127">
        <v>0</v>
      </c>
      <c r="W28" s="128">
        <v>-32371.527301669565</v>
      </c>
      <c r="X28" s="129">
        <v>-32371.527301669565</v>
      </c>
      <c r="Y28" s="282">
        <v>0</v>
      </c>
      <c r="Z28" s="283">
        <v>-41201.185981402203</v>
      </c>
      <c r="AA28" s="229">
        <v>-41201.185981402203</v>
      </c>
      <c r="AB28" s="282">
        <f>'Global BOP2010-2012 Leone '!AB28/2961.91</f>
        <v>1340.7571465709627</v>
      </c>
      <c r="AC28" s="283">
        <f>'Global BOP2010-2012 Leone '!AC28/2961.91</f>
        <v>-27285.162835467654</v>
      </c>
      <c r="AD28" s="283">
        <f>'Global BOP2010-2012 Leone '!AD28/2961.91</f>
        <v>-25944.405688896692</v>
      </c>
      <c r="AE28" s="282">
        <f>'Global BOP2010-2012 Leone '!AE28/2984.51</f>
        <v>30828.17614951868</v>
      </c>
      <c r="AF28" s="283">
        <f>'Global BOP2010-2012 Leone '!AF28/2984.51</f>
        <v>-121857.43684289884</v>
      </c>
      <c r="AG28" s="283">
        <f>'Global BOP2010-2012 Leone '!AG28/2984.51</f>
        <v>-91029.260693380158</v>
      </c>
      <c r="AH28" s="282">
        <f>'Global BOP2010-2012 Leone '!AH28/2981.1</f>
        <v>6172.6879339840998</v>
      </c>
      <c r="AI28" s="283">
        <f>'Global BOP2010-2012 Leone '!AI28/2981.1</f>
        <v>-76029.450592063338</v>
      </c>
      <c r="AJ28" s="283">
        <f>'Global BOP2010-2012 Leone '!AJ28/2981.1</f>
        <v>-69856.762658079228</v>
      </c>
      <c r="AK28" s="274">
        <f>'Global BOP2010-2012 Leone '!AK28/3385.65</f>
        <v>3261.0695139781133</v>
      </c>
      <c r="AL28" s="231">
        <f>'Global BOP2010-2012 Leone '!AL28/3385.65</f>
        <v>-39019.177367418371</v>
      </c>
      <c r="AM28" s="231">
        <f>'Global BOP2010-2012 Leone '!AM28/3385.65</f>
        <v>-35758.107853440255</v>
      </c>
      <c r="AN28" s="274">
        <v>3138.8618658703044</v>
      </c>
      <c r="AO28" s="231">
        <v>-46221.815366168186</v>
      </c>
      <c r="AP28" s="231">
        <v>-43082.953500297881</v>
      </c>
      <c r="AQ28" s="274">
        <v>3531.3969249234337</v>
      </c>
      <c r="AR28" s="231">
        <v>-218861.82191273721</v>
      </c>
      <c r="AS28" s="231">
        <v>-215330.42498781378</v>
      </c>
      <c r="AT28" s="274">
        <v>4311.6574663216734</v>
      </c>
      <c r="AU28" s="231">
        <v>-130485.12554442408</v>
      </c>
      <c r="AV28" s="230">
        <v>-126173.46807810241</v>
      </c>
    </row>
    <row r="29" spans="1:48" ht="24.95" customHeight="1">
      <c r="A29" s="278"/>
      <c r="B29" s="284"/>
      <c r="C29" s="288" t="s">
        <v>37</v>
      </c>
      <c r="D29" s="85">
        <v>0</v>
      </c>
      <c r="E29" s="85">
        <v>0</v>
      </c>
      <c r="F29" s="71">
        <f>(D29-E29)</f>
        <v>0</v>
      </c>
      <c r="G29" s="85">
        <v>0</v>
      </c>
      <c r="H29" s="85">
        <v>0</v>
      </c>
      <c r="I29" s="72">
        <f>(G29-H29)</f>
        <v>0</v>
      </c>
      <c r="J29" s="85">
        <v>0</v>
      </c>
      <c r="K29" s="85">
        <v>0</v>
      </c>
      <c r="L29" s="72">
        <f>(J29-K29)</f>
        <v>0</v>
      </c>
      <c r="M29" s="286">
        <v>0</v>
      </c>
      <c r="N29" s="286">
        <v>15563444</v>
      </c>
      <c r="O29" s="109">
        <f>(M29-N29)</f>
        <v>-15563444</v>
      </c>
      <c r="P29" s="286">
        <v>0</v>
      </c>
      <c r="Q29" s="286">
        <v>9559312</v>
      </c>
      <c r="R29" s="109">
        <f>(P29-Q29)</f>
        <v>-9559312</v>
      </c>
      <c r="S29" s="74">
        <v>0.50097637096980496</v>
      </c>
      <c r="T29" s="72">
        <v>0</v>
      </c>
      <c r="U29" s="94">
        <v>0.50097637096980496</v>
      </c>
      <c r="V29" s="127">
        <v>0</v>
      </c>
      <c r="W29" s="128">
        <v>0</v>
      </c>
      <c r="X29" s="129">
        <v>0</v>
      </c>
      <c r="Y29" s="282">
        <v>0</v>
      </c>
      <c r="Z29" s="283">
        <v>0</v>
      </c>
      <c r="AA29" s="229">
        <v>0</v>
      </c>
      <c r="AB29" s="282">
        <f>'Global BOP2010-2012 Leone '!AB29/2961.91</f>
        <v>0</v>
      </c>
      <c r="AC29" s="283">
        <f>'Global BOP2010-2012 Leone '!AC29/2961.91</f>
        <v>0</v>
      </c>
      <c r="AD29" s="283">
        <f>'Global BOP2010-2012 Leone '!AD29/2961.91</f>
        <v>0</v>
      </c>
      <c r="AE29" s="282">
        <f>'Global BOP2010-2012 Leone '!AE29/2984.51</f>
        <v>0</v>
      </c>
      <c r="AF29" s="283">
        <f>'Global BOP2010-2012 Leone '!AF29/2984.51</f>
        <v>0</v>
      </c>
      <c r="AG29" s="283">
        <f>'Global BOP2010-2012 Leone '!AG29/2984.51</f>
        <v>0</v>
      </c>
      <c r="AH29" s="274">
        <f>'Global BOP2010-2012 Leone '!AH29/2981.1</f>
        <v>0</v>
      </c>
      <c r="AI29" s="231">
        <f>'Global BOP2010-2012 Leone '!AI29/2981.1</f>
        <v>0</v>
      </c>
      <c r="AJ29" s="231">
        <f>'Global BOP2010-2012 Leone '!AJ29/2981.1</f>
        <v>0</v>
      </c>
      <c r="AK29" s="274">
        <f>'Global BOP2010-2012 Leone '!AK29/3385.65</f>
        <v>0</v>
      </c>
      <c r="AL29" s="231">
        <f>'Global BOP2010-2012 Leone '!AL29/3385.65</f>
        <v>0</v>
      </c>
      <c r="AM29" s="231">
        <f>'Global BOP2010-2012 Leone '!AM29/3385.65</f>
        <v>0</v>
      </c>
      <c r="AN29" s="274">
        <v>0</v>
      </c>
      <c r="AO29" s="231">
        <v>0</v>
      </c>
      <c r="AP29" s="231">
        <v>0</v>
      </c>
      <c r="AQ29" s="274">
        <v>0</v>
      </c>
      <c r="AR29" s="231">
        <v>0</v>
      </c>
      <c r="AS29" s="231">
        <v>0</v>
      </c>
      <c r="AT29" s="274">
        <v>0</v>
      </c>
      <c r="AU29" s="231">
        <v>-2439.756309794569</v>
      </c>
      <c r="AV29" s="230">
        <v>-2439.756309794569</v>
      </c>
    </row>
    <row r="30" spans="1:48" ht="24.95" customHeight="1">
      <c r="A30" s="278"/>
      <c r="B30" s="284"/>
      <c r="C30" s="288" t="s">
        <v>38</v>
      </c>
      <c r="D30" s="85">
        <v>732529</v>
      </c>
      <c r="E30" s="85">
        <v>7379560</v>
      </c>
      <c r="F30" s="85">
        <f>(D30-E30)</f>
        <v>-6647031</v>
      </c>
      <c r="G30" s="85">
        <v>1473083</v>
      </c>
      <c r="H30" s="85">
        <v>6701566</v>
      </c>
      <c r="I30" s="85">
        <f>(G30-H30)</f>
        <v>-5228483</v>
      </c>
      <c r="J30" s="85">
        <v>10442832</v>
      </c>
      <c r="K30" s="85">
        <v>37508934</v>
      </c>
      <c r="L30" s="85">
        <f>(J30-K30)</f>
        <v>-27066102</v>
      </c>
      <c r="M30" s="286">
        <v>13801520</v>
      </c>
      <c r="N30" s="286">
        <v>22619303</v>
      </c>
      <c r="O30" s="85">
        <f>(M30-N30)</f>
        <v>-8817783</v>
      </c>
      <c r="P30" s="286">
        <v>6020384</v>
      </c>
      <c r="Q30" s="286">
        <v>28200757</v>
      </c>
      <c r="R30" s="85">
        <f>(P30-Q30)</f>
        <v>-22180373</v>
      </c>
      <c r="S30" s="87">
        <v>1563.2671333918872</v>
      </c>
      <c r="T30" s="85">
        <v>-5073.1281308251828</v>
      </c>
      <c r="U30" s="94">
        <v>-3509.8609974332958</v>
      </c>
      <c r="V30" s="127">
        <v>4017.37999481731</v>
      </c>
      <c r="W30" s="128">
        <v>-36566.306482064188</v>
      </c>
      <c r="X30" s="129">
        <v>-32548.926487246881</v>
      </c>
      <c r="Y30" s="282">
        <v>5297.6138483314235</v>
      </c>
      <c r="Z30" s="283">
        <v>-12829.334265414816</v>
      </c>
      <c r="AA30" s="229">
        <v>-7531.720417083392</v>
      </c>
      <c r="AB30" s="282">
        <f>'Global BOP2010-2012 Leone '!AB30/2961.91</f>
        <v>7448.7911516555196</v>
      </c>
      <c r="AC30" s="283">
        <f>'Global BOP2010-2012 Leone '!AC30/2961.91</f>
        <v>-23055.037121316989</v>
      </c>
      <c r="AD30" s="283">
        <f>'Global BOP2010-2012 Leone '!AD30/2961.91</f>
        <v>-15606.24596966147</v>
      </c>
      <c r="AE30" s="282">
        <f>'Global BOP2010-2012 Leone '!AE30/2984.51</f>
        <v>10365.54610304539</v>
      </c>
      <c r="AF30" s="283">
        <f>'Global BOP2010-2012 Leone '!AF30/2984.51</f>
        <v>-22592.798482833026</v>
      </c>
      <c r="AG30" s="283">
        <f>'Global BOP2010-2012 Leone '!AG30/2984.51</f>
        <v>-12227.252379787637</v>
      </c>
      <c r="AH30" s="282">
        <f>'Global BOP2010-2012 Leone '!AH30/2981.1</f>
        <v>9133.1538190600786</v>
      </c>
      <c r="AI30" s="283">
        <f>'Global BOP2010-2012 Leone '!AI30/2981.1</f>
        <v>-15078.2689946664</v>
      </c>
      <c r="AJ30" s="283">
        <f>'Global BOP2010-2012 Leone '!AJ30/2981.1</f>
        <v>-5945.1151756063209</v>
      </c>
      <c r="AK30" s="274">
        <f>'Global BOP2010-2012 Leone '!AK30/3385.65</f>
        <v>4764.9432569948085</v>
      </c>
      <c r="AL30" s="231">
        <f>'Global BOP2010-2012 Leone '!AL30/3385.65</f>
        <v>-6130.1085463648042</v>
      </c>
      <c r="AM30" s="231">
        <f>'Global BOP2010-2012 Leone '!AM30/3385.65</f>
        <v>-1365.1652893699961</v>
      </c>
      <c r="AN30" s="274">
        <v>3869.6295206996319</v>
      </c>
      <c r="AO30" s="231">
        <v>-10808.282540859167</v>
      </c>
      <c r="AP30" s="231">
        <v>-6938.6530201595342</v>
      </c>
      <c r="AQ30" s="274">
        <v>2569.7280739269195</v>
      </c>
      <c r="AR30" s="231">
        <v>-6436.2675590792496</v>
      </c>
      <c r="AS30" s="231">
        <v>-3866.5394851523301</v>
      </c>
      <c r="AT30" s="274">
        <v>1854.3123221701458</v>
      </c>
      <c r="AU30" s="231">
        <v>-7967.2775746816551</v>
      </c>
      <c r="AV30" s="230">
        <v>-6112.9652525115098</v>
      </c>
    </row>
    <row r="31" spans="1:48" ht="24.95" customHeight="1">
      <c r="A31" s="278"/>
      <c r="B31" s="284"/>
      <c r="C31" s="74" t="s">
        <v>39</v>
      </c>
      <c r="D31" s="85"/>
      <c r="E31" s="85"/>
      <c r="F31" s="85"/>
      <c r="G31" s="85"/>
      <c r="H31" s="85"/>
      <c r="I31" s="85"/>
      <c r="J31" s="85"/>
      <c r="K31" s="85"/>
      <c r="L31" s="85"/>
      <c r="M31" s="286"/>
      <c r="N31" s="286"/>
      <c r="O31" s="85"/>
      <c r="P31" s="286"/>
      <c r="Q31" s="286"/>
      <c r="R31" s="85"/>
      <c r="S31" s="82">
        <v>117.37130236801937</v>
      </c>
      <c r="T31" s="71">
        <v>-2193</v>
      </c>
      <c r="U31" s="224">
        <v>-2075.6286976319802</v>
      </c>
      <c r="V31" s="127">
        <v>74.038425943064439</v>
      </c>
      <c r="W31" s="128">
        <v>-2184</v>
      </c>
      <c r="X31" s="129">
        <v>-2109.9615740569357</v>
      </c>
      <c r="Y31" s="282">
        <v>86.517464415366888</v>
      </c>
      <c r="Z31" s="283">
        <v>-2265</v>
      </c>
      <c r="AA31" s="229">
        <v>-2178.4825355846333</v>
      </c>
      <c r="AB31" s="282">
        <f>'Global BOP2010-2012 Leone '!AB31/2961.91</f>
        <v>3546.5373315445104</v>
      </c>
      <c r="AC31" s="283">
        <f>'Global BOP2010-2012 Leone '!AC31/2961.91</f>
        <v>-1656</v>
      </c>
      <c r="AD31" s="283">
        <f>'Global BOP2010-2012 Leone '!AD31/2961.91</f>
        <v>1890.5373315445106</v>
      </c>
      <c r="AE31" s="282">
        <f>'Global BOP2010-2012 Leone '!AE31/2984.51</f>
        <v>2138.7386874227259</v>
      </c>
      <c r="AF31" s="283">
        <f>'Global BOP2010-2012 Leone '!AF31/2984.51</f>
        <v>-3181.3265762218921</v>
      </c>
      <c r="AG31" s="283">
        <f>'Global BOP2010-2012 Leone '!AG31/2984.51</f>
        <v>-1042.5878887991662</v>
      </c>
      <c r="AH31" s="282">
        <f>'Global BOP2010-2012 Leone '!AH31/2981.1</f>
        <v>2350.5455518248527</v>
      </c>
      <c r="AI31" s="283">
        <f>'Global BOP2010-2012 Leone '!AI31/2981.1</f>
        <v>-1338</v>
      </c>
      <c r="AJ31" s="283">
        <f>'Global BOP2010-2012 Leone '!AJ31/2981.1</f>
        <v>1012.5455518248527</v>
      </c>
      <c r="AK31" s="274">
        <f>'Global BOP2010-2012 Leone '!AK31/3385.65</f>
        <v>3228.3054066427417</v>
      </c>
      <c r="AL31" s="231">
        <f>'Global BOP2010-2012 Leone '!AL31/3385.65</f>
        <v>-1784.6315010412068</v>
      </c>
      <c r="AM31" s="231">
        <f>'Global BOP2010-2012 Leone '!AM31/3385.65</f>
        <v>1443.6739056015351</v>
      </c>
      <c r="AN31" s="274">
        <v>2650.0125006474632</v>
      </c>
      <c r="AO31" s="231">
        <v>-1736.9989897669777</v>
      </c>
      <c r="AP31" s="231">
        <v>913.01351088048568</v>
      </c>
      <c r="AQ31" s="274">
        <v>3301.2346684841627</v>
      </c>
      <c r="AR31" s="231">
        <v>-2167.3982465475242</v>
      </c>
      <c r="AS31" s="231">
        <v>1133.8364219366383</v>
      </c>
      <c r="AT31" s="274">
        <v>3988.9446783643989</v>
      </c>
      <c r="AU31" s="231">
        <v>-2585.1374880167036</v>
      </c>
      <c r="AV31" s="230">
        <v>1403.8071903476953</v>
      </c>
    </row>
    <row r="32" spans="1:48" ht="24.95" customHeight="1">
      <c r="A32" s="287"/>
      <c r="B32" s="279">
        <v>4</v>
      </c>
      <c r="C32" s="74" t="s">
        <v>40</v>
      </c>
      <c r="D32" s="71">
        <f>SUM(D33,D34)</f>
        <v>23774730</v>
      </c>
      <c r="E32" s="71">
        <f>SUM(E33,E34)</f>
        <v>27559</v>
      </c>
      <c r="F32" s="71">
        <f>(D32-E32)</f>
        <v>23747171</v>
      </c>
      <c r="G32" s="71">
        <f>SUM(G33,G34)</f>
        <v>6006106</v>
      </c>
      <c r="H32" s="71">
        <f>SUM(H33,H34)</f>
        <v>12315</v>
      </c>
      <c r="I32" s="71">
        <f>(G32-H32)</f>
        <v>5993791</v>
      </c>
      <c r="J32" s="71">
        <f>SUM(J33,J34)</f>
        <v>32053944</v>
      </c>
      <c r="K32" s="71">
        <f>SUM(K33,K34)</f>
        <v>13046</v>
      </c>
      <c r="L32" s="71">
        <f>(J32-K32)</f>
        <v>32040898</v>
      </c>
      <c r="M32" s="281">
        <f>SUM(M33,M34)</f>
        <v>89124615</v>
      </c>
      <c r="N32" s="281">
        <f>SUM(N33,N34)</f>
        <v>5805828</v>
      </c>
      <c r="O32" s="71">
        <f>(M32-N32)</f>
        <v>83318787</v>
      </c>
      <c r="P32" s="281">
        <f>SUM(P33,P34)</f>
        <v>71939157</v>
      </c>
      <c r="Q32" s="281">
        <f>SUM(Q33,Q34)</f>
        <v>10398267</v>
      </c>
      <c r="R32" s="71">
        <f>(P32-Q32)</f>
        <v>61540890</v>
      </c>
      <c r="S32" s="82">
        <v>167786.56724518209</v>
      </c>
      <c r="T32" s="71">
        <v>-4988.6675061927663</v>
      </c>
      <c r="U32" s="224">
        <v>162797.89973898933</v>
      </c>
      <c r="V32" s="127">
        <v>121960.59615000185</v>
      </c>
      <c r="W32" s="128">
        <v>-2845.4441719130236</v>
      </c>
      <c r="X32" s="129">
        <v>119115.1519780888</v>
      </c>
      <c r="Y32" s="282">
        <v>139242.36205433711</v>
      </c>
      <c r="Z32" s="283">
        <v>-2016.9570097935525</v>
      </c>
      <c r="AA32" s="229">
        <v>137225.40504454356</v>
      </c>
      <c r="AB32" s="282">
        <f>'Global BOP2010-2012 Leone '!AB32/2961.91</f>
        <v>82217.915731997593</v>
      </c>
      <c r="AC32" s="283">
        <f>'Global BOP2010-2012 Leone '!AC32/2961.91</f>
        <v>-4913.3633325102464</v>
      </c>
      <c r="AD32" s="283">
        <f>'Global BOP2010-2012 Leone '!AD32/2961.91</f>
        <v>77304.552399487351</v>
      </c>
      <c r="AE32" s="282">
        <f>'Global BOP2010-2012 Leone '!AE32/2984.51</f>
        <v>106164.18911128952</v>
      </c>
      <c r="AF32" s="283">
        <f>'Global BOP2010-2012 Leone '!AF32/2984.51</f>
        <v>-2761.1603206877503</v>
      </c>
      <c r="AG32" s="283">
        <f>'Global BOP2010-2012 Leone '!AG32/2984.51</f>
        <v>103403.02879060178</v>
      </c>
      <c r="AH32" s="282">
        <f>'Global BOP2010-2012 Leone '!AH32/2981.1</f>
        <v>118449.96471387777</v>
      </c>
      <c r="AI32" s="283">
        <f>'Global BOP2010-2012 Leone '!AI32/2981.1</f>
        <v>-7392.2771289330103</v>
      </c>
      <c r="AJ32" s="283">
        <f>'Global BOP2010-2012 Leone '!AJ32/2981.1</f>
        <v>111057.68758494475</v>
      </c>
      <c r="AK32" s="274">
        <f>'Global BOP2010-2012 Leone '!AK32/3385.65</f>
        <v>155909.38638917785</v>
      </c>
      <c r="AL32" s="231">
        <f>'Global BOP2010-2012 Leone '!AL32/3385.65</f>
        <v>-65918.195000350213</v>
      </c>
      <c r="AM32" s="231">
        <f>'Global BOP2010-2012 Leone '!AM32/3385.65</f>
        <v>89991.191388827618</v>
      </c>
      <c r="AN32" s="274">
        <v>229413.3967516261</v>
      </c>
      <c r="AO32" s="231">
        <v>-50086.711239728393</v>
      </c>
      <c r="AP32" s="231">
        <v>179326.6855118977</v>
      </c>
      <c r="AQ32" s="274">
        <v>272220.76346767112</v>
      </c>
      <c r="AR32" s="231">
        <v>-22193.732152828976</v>
      </c>
      <c r="AS32" s="231">
        <v>250027.03131484211</v>
      </c>
      <c r="AT32" s="274">
        <v>258917.35284899556</v>
      </c>
      <c r="AU32" s="231">
        <v>-22600.000076571658</v>
      </c>
      <c r="AV32" s="230">
        <v>236317.35277242391</v>
      </c>
    </row>
    <row r="33" spans="1:48" ht="24.95" customHeight="1">
      <c r="A33" s="278"/>
      <c r="B33" s="284"/>
      <c r="C33" s="288" t="s">
        <v>41</v>
      </c>
      <c r="D33" s="85">
        <v>529338</v>
      </c>
      <c r="E33" s="85">
        <v>21700</v>
      </c>
      <c r="F33" s="85">
        <f>(D33-E33)</f>
        <v>507638</v>
      </c>
      <c r="G33" s="85">
        <v>132335</v>
      </c>
      <c r="H33" s="85">
        <v>10850</v>
      </c>
      <c r="I33" s="85">
        <f>(G33-H33)</f>
        <v>121485</v>
      </c>
      <c r="J33" s="85">
        <v>264670</v>
      </c>
      <c r="K33" s="85">
        <v>10850</v>
      </c>
      <c r="L33" s="85">
        <f>(J33-K33)</f>
        <v>253820</v>
      </c>
      <c r="M33" s="286">
        <v>14927264</v>
      </c>
      <c r="N33" s="286">
        <v>5805828</v>
      </c>
      <c r="O33" s="85">
        <f>(M33-N33)</f>
        <v>9121436</v>
      </c>
      <c r="P33" s="286">
        <v>12344492</v>
      </c>
      <c r="Q33" s="286">
        <v>9724140</v>
      </c>
      <c r="R33" s="85">
        <f>(P33-Q33)</f>
        <v>2620352</v>
      </c>
      <c r="S33" s="87">
        <v>64553.504702356084</v>
      </c>
      <c r="T33" s="85">
        <v>-2949.5297217555917</v>
      </c>
      <c r="U33" s="94">
        <v>61603.974980600491</v>
      </c>
      <c r="V33" s="127">
        <v>79679.043423536816</v>
      </c>
      <c r="W33" s="128">
        <v>-1480.3701921297152</v>
      </c>
      <c r="X33" s="129">
        <v>78198.673231407098</v>
      </c>
      <c r="Y33" s="282">
        <v>86770.753636329027</v>
      </c>
      <c r="Z33" s="283">
        <v>-544.17823981948993</v>
      </c>
      <c r="AA33" s="229">
        <v>86226.575396509535</v>
      </c>
      <c r="AB33" s="282">
        <f>'Global BOP2010-2012 Leone '!AB33/2961.91</f>
        <v>45746.594494743258</v>
      </c>
      <c r="AC33" s="283">
        <f>'Global BOP2010-2012 Leone '!AC33/2961.91</f>
        <v>-488.26230371618317</v>
      </c>
      <c r="AD33" s="283">
        <f>'Global BOP2010-2012 Leone '!AD33/2961.91</f>
        <v>45258.332191027075</v>
      </c>
      <c r="AE33" s="282">
        <f>'Global BOP2010-2012 Leone '!AE33/2984.51</f>
        <v>59368.018049826438</v>
      </c>
      <c r="AF33" s="283">
        <f>'Global BOP2010-2012 Leone '!AF33/2984.51</f>
        <v>-522.49783046463233</v>
      </c>
      <c r="AG33" s="283">
        <f>'Global BOP2010-2012 Leone '!AG33/2984.51</f>
        <v>58845.520219361802</v>
      </c>
      <c r="AH33" s="282">
        <f>'Global BOP2010-2012 Leone '!AH33/2981.1</f>
        <v>78202.609774915298</v>
      </c>
      <c r="AI33" s="283">
        <f>'Global BOP2010-2012 Leone '!AI33/2981.1</f>
        <v>-543.45342323303475</v>
      </c>
      <c r="AJ33" s="283">
        <f>'Global BOP2010-2012 Leone '!AJ33/2981.1</f>
        <v>77659.156351682264</v>
      </c>
      <c r="AK33" s="274">
        <f>'Global BOP2010-2012 Leone '!AK33/3385.65</f>
        <v>101855.99616359848</v>
      </c>
      <c r="AL33" s="231">
        <f>'Global BOP2010-2012 Leone '!AL33/3385.65</f>
        <v>-63200.923757309174</v>
      </c>
      <c r="AM33" s="231">
        <f>'Global BOP2010-2012 Leone '!AM33/3385.65</f>
        <v>38655.072406289306</v>
      </c>
      <c r="AN33" s="274">
        <v>164788.53168228973</v>
      </c>
      <c r="AO33" s="231">
        <v>-38158.34101986009</v>
      </c>
      <c r="AP33" s="231">
        <v>126630.19066242964</v>
      </c>
      <c r="AQ33" s="274">
        <v>113981.30029360059</v>
      </c>
      <c r="AR33" s="231">
        <v>-1178.2531284745471</v>
      </c>
      <c r="AS33" s="231">
        <v>112803.04716512606</v>
      </c>
      <c r="AT33" s="274">
        <v>96120.924716718131</v>
      </c>
      <c r="AU33" s="231">
        <v>-2300</v>
      </c>
      <c r="AV33" s="230">
        <v>93820.924716718131</v>
      </c>
    </row>
    <row r="34" spans="1:48" ht="24.95" customHeight="1">
      <c r="A34" s="278"/>
      <c r="B34" s="284"/>
      <c r="C34" s="288" t="s">
        <v>42</v>
      </c>
      <c r="D34" s="85">
        <v>23245392</v>
      </c>
      <c r="E34" s="85">
        <v>5859</v>
      </c>
      <c r="F34" s="85">
        <f>(D34-E34)</f>
        <v>23239533</v>
      </c>
      <c r="G34" s="85">
        <v>5873771</v>
      </c>
      <c r="H34" s="85">
        <v>1465</v>
      </c>
      <c r="I34" s="85">
        <f>(G34-H34)</f>
        <v>5872306</v>
      </c>
      <c r="J34" s="85">
        <v>31789274</v>
      </c>
      <c r="K34" s="85">
        <v>2196</v>
      </c>
      <c r="L34" s="85">
        <f>(J34-K34)</f>
        <v>31787078</v>
      </c>
      <c r="M34" s="286">
        <v>74197351</v>
      </c>
      <c r="N34" s="286">
        <v>0</v>
      </c>
      <c r="O34" s="85">
        <f>(M34-N34)</f>
        <v>74197351</v>
      </c>
      <c r="P34" s="286">
        <v>59594665</v>
      </c>
      <c r="Q34" s="286">
        <v>674127</v>
      </c>
      <c r="R34" s="85">
        <f>(P34-Q34)</f>
        <v>58920538</v>
      </c>
      <c r="S34" s="87">
        <v>103233.06254282601</v>
      </c>
      <c r="T34" s="85">
        <v>-2039.1377844371748</v>
      </c>
      <c r="U34" s="94">
        <v>101193.92475838884</v>
      </c>
      <c r="V34" s="127">
        <v>42281.55272646503</v>
      </c>
      <c r="W34" s="128">
        <v>-1365.0739797833085</v>
      </c>
      <c r="X34" s="129">
        <v>40916.478746681722</v>
      </c>
      <c r="Y34" s="282">
        <v>52471.608418008087</v>
      </c>
      <c r="Z34" s="283">
        <v>-1472.7787699740625</v>
      </c>
      <c r="AA34" s="229">
        <v>50998.829648034021</v>
      </c>
      <c r="AB34" s="282">
        <f>'Global BOP2010-2012 Leone '!AB34/2961.91</f>
        <v>36471.321237254342</v>
      </c>
      <c r="AC34" s="283">
        <f>'Global BOP2010-2012 Leone '!AC34/2961.91</f>
        <v>-4425.1010287940635</v>
      </c>
      <c r="AD34" s="283">
        <f>'Global BOP2010-2012 Leone '!AD34/2961.91</f>
        <v>32046.220208460276</v>
      </c>
      <c r="AE34" s="282">
        <f>'Global BOP2010-2012 Leone '!AE34/2984.51</f>
        <v>46796.171061463094</v>
      </c>
      <c r="AF34" s="283">
        <f>'Global BOP2010-2012 Leone '!AF34/2984.51</f>
        <v>-2238.6624902231179</v>
      </c>
      <c r="AG34" s="283">
        <f>'Global BOP2010-2012 Leone '!AG34/2984.51</f>
        <v>44557.508571239981</v>
      </c>
      <c r="AH34" s="282">
        <f>'Global BOP2010-2012 Leone '!AH34/2981.1</f>
        <v>40247.354938962468</v>
      </c>
      <c r="AI34" s="283">
        <f>'Global BOP2010-2012 Leone '!AI34/2981.1</f>
        <v>-6848.823705699976</v>
      </c>
      <c r="AJ34" s="283">
        <f>'Global BOP2010-2012 Leone '!AJ34/2981.1</f>
        <v>33398.531233262489</v>
      </c>
      <c r="AK34" s="274">
        <f>'Global BOP2010-2012 Leone '!AK34/3385.65</f>
        <v>54053.390225579373</v>
      </c>
      <c r="AL34" s="231">
        <f>'Global BOP2010-2012 Leone '!AL34/3385.65</f>
        <v>-2717.2712430410406</v>
      </c>
      <c r="AM34" s="231">
        <f>'Global BOP2010-2012 Leone '!AM34/3385.65</f>
        <v>51336.118982538334</v>
      </c>
      <c r="AN34" s="274">
        <v>64624.86506933636</v>
      </c>
      <c r="AO34" s="231">
        <v>-11928.37021986831</v>
      </c>
      <c r="AP34" s="231">
        <v>52696.49484946805</v>
      </c>
      <c r="AQ34" s="274">
        <v>158239.46317407049</v>
      </c>
      <c r="AR34" s="231">
        <v>-21015.479024354427</v>
      </c>
      <c r="AS34" s="231">
        <v>137223.98414971607</v>
      </c>
      <c r="AT34" s="274">
        <v>162796.42813227745</v>
      </c>
      <c r="AU34" s="231">
        <v>-20300.000076571658</v>
      </c>
      <c r="AV34" s="230">
        <v>142496.42805570576</v>
      </c>
    </row>
    <row r="35" spans="1:48" ht="24.95" customHeight="1">
      <c r="A35" s="287" t="s">
        <v>43</v>
      </c>
      <c r="B35" s="279"/>
      <c r="C35" s="74" t="s">
        <v>44</v>
      </c>
      <c r="D35" s="71" t="e">
        <f>SUM(D7,#REF!)</f>
        <v>#REF!</v>
      </c>
      <c r="E35" s="71" t="e">
        <f>SUM(E7,#REF!)</f>
        <v>#REF!</v>
      </c>
      <c r="F35" s="71" t="e">
        <f>(D35-E35)</f>
        <v>#REF!</v>
      </c>
      <c r="G35" s="71" t="e">
        <f>SUM(G7,#REF!)</f>
        <v>#REF!</v>
      </c>
      <c r="H35" s="71" t="e">
        <f>SUM(H7,#REF!)</f>
        <v>#REF!</v>
      </c>
      <c r="I35" s="71" t="e">
        <f>(G35-H35)</f>
        <v>#REF!</v>
      </c>
      <c r="J35" s="71" t="e">
        <f>SUM(J7,#REF!)</f>
        <v>#REF!</v>
      </c>
      <c r="K35" s="71" t="e">
        <f>SUM(K7,#REF!)</f>
        <v>#REF!</v>
      </c>
      <c r="L35" s="71" t="e">
        <f>(J35-K35)</f>
        <v>#REF!</v>
      </c>
      <c r="M35" s="281" t="e">
        <f>SUM(M7,#REF!)</f>
        <v>#REF!</v>
      </c>
      <c r="N35" s="281" t="e">
        <f>SUM(N7,#REF!)</f>
        <v>#REF!</v>
      </c>
      <c r="O35" s="71" t="e">
        <f>(M35-N35)</f>
        <v>#REF!</v>
      </c>
      <c r="P35" s="281" t="e">
        <f>SUM(P7,#REF!)</f>
        <v>#REF!</v>
      </c>
      <c r="Q35" s="281" t="e">
        <f>SUM(Q7,#REF!)</f>
        <v>#REF!</v>
      </c>
      <c r="R35" s="71" t="e">
        <f>(P35-Q35)</f>
        <v>#REF!</v>
      </c>
      <c r="S35" s="82">
        <v>346493.89729771216</v>
      </c>
      <c r="T35" s="71">
        <v>-427730.75046876888</v>
      </c>
      <c r="U35" s="94">
        <v>-81236.853171056762</v>
      </c>
      <c r="V35" s="211">
        <v>341595.24308666197</v>
      </c>
      <c r="W35" s="212">
        <v>-440624.02541498019</v>
      </c>
      <c r="X35" s="112">
        <v>-99028.782328318193</v>
      </c>
      <c r="Y35" s="274">
        <v>406408.46225453343</v>
      </c>
      <c r="Z35" s="231">
        <v>-511346.2886953344</v>
      </c>
      <c r="AA35" s="230">
        <v>-104937.82644080099</v>
      </c>
      <c r="AB35" s="274">
        <f>'Global BOP2010-2012 Leone '!AB35/2961.91</f>
        <v>398943.61307289725</v>
      </c>
      <c r="AC35" s="231">
        <f>'Global BOP2010-2012 Leone '!AC35/2961.91</f>
        <v>-493962.66968969</v>
      </c>
      <c r="AD35" s="231">
        <f>'Global BOP2010-2012 Leone '!AD35/2961.91</f>
        <v>-95019.056616792717</v>
      </c>
      <c r="AE35" s="274">
        <f>'Global BOP2010-2012 Leone '!AE35/2984.51</f>
        <v>483761.60535006138</v>
      </c>
      <c r="AF35" s="231">
        <f>'Global BOP2010-2012 Leone '!AF35/2984.51</f>
        <v>-643931.59746322909</v>
      </c>
      <c r="AG35" s="231">
        <f>'Global BOP2010-2012 Leone '!AG35/2984.51</f>
        <v>-160169.99211316771</v>
      </c>
      <c r="AH35" s="274">
        <f>'Global BOP2010-2012 Leone '!AH35/2981.1</f>
        <v>471083.6224805424</v>
      </c>
      <c r="AI35" s="231">
        <f>'Global BOP2010-2012 Leone '!AI35/2981.1</f>
        <v>-696559.46702193143</v>
      </c>
      <c r="AJ35" s="231">
        <f>'Global BOP2010-2012 Leone '!AJ35/2981.1</f>
        <v>-225475.84454138906</v>
      </c>
      <c r="AK35" s="274">
        <f>'Global BOP2010-2012 Leone '!AK35/3385.65</f>
        <v>541095.73060645047</v>
      </c>
      <c r="AL35" s="231">
        <f>'Global BOP2010-2012 Leone '!AL35/3385.65</f>
        <v>-868080.55340348976</v>
      </c>
      <c r="AM35" s="231">
        <f>'Global BOP2010-2012 Leone '!AM35/3385.65</f>
        <v>-326984.82279703923</v>
      </c>
      <c r="AN35" s="274">
        <v>661981.64376729343</v>
      </c>
      <c r="AO35" s="231">
        <v>-1247278.7661336937</v>
      </c>
      <c r="AP35" s="231">
        <v>-585297.1223664002</v>
      </c>
      <c r="AQ35" s="274">
        <v>827348.56607973354</v>
      </c>
      <c r="AR35" s="231">
        <v>-2740855.8496215371</v>
      </c>
      <c r="AS35" s="231">
        <v>-1913507.2835418037</v>
      </c>
      <c r="AT35" s="274">
        <v>1615533.7604890177</v>
      </c>
      <c r="AU35" s="231">
        <v>-2717627.6126721329</v>
      </c>
      <c r="AV35" s="230">
        <v>-1102093.8521831152</v>
      </c>
    </row>
    <row r="36" spans="1:48" ht="24.95" customHeight="1">
      <c r="A36" s="287" t="s">
        <v>45</v>
      </c>
      <c r="B36" s="279"/>
      <c r="C36" s="74" t="s">
        <v>46</v>
      </c>
      <c r="D36" s="71" t="e">
        <f>SUM(#REF!,#REF!,D65)</f>
        <v>#REF!</v>
      </c>
      <c r="E36" s="71" t="e">
        <f>SUM(#REF!,#REF!,E65)</f>
        <v>#REF!</v>
      </c>
      <c r="F36" s="71" t="e">
        <f>(D36-E36)</f>
        <v>#REF!</v>
      </c>
      <c r="G36" s="71" t="e">
        <f>SUM(#REF!,#REF!,G65)</f>
        <v>#REF!</v>
      </c>
      <c r="H36" s="71" t="e">
        <f>SUM(#REF!,#REF!,H65)</f>
        <v>#REF!</v>
      </c>
      <c r="I36" s="71" t="e">
        <f>(G36-H36)</f>
        <v>#REF!</v>
      </c>
      <c r="J36" s="71" t="e">
        <f>SUM(#REF!,#REF!,J65)</f>
        <v>#REF!</v>
      </c>
      <c r="K36" s="71" t="e">
        <f>SUM(#REF!,#REF!,K65)</f>
        <v>#REF!</v>
      </c>
      <c r="L36" s="71" t="e">
        <f>(J36-K36)</f>
        <v>#REF!</v>
      </c>
      <c r="M36" s="71">
        <f t="shared" ref="M36:R36" si="0">M37+M40</f>
        <v>0</v>
      </c>
      <c r="N36" s="71">
        <f t="shared" si="0"/>
        <v>0</v>
      </c>
      <c r="O36" s="71">
        <f t="shared" si="0"/>
        <v>0</v>
      </c>
      <c r="P36" s="71">
        <f t="shared" si="0"/>
        <v>0</v>
      </c>
      <c r="Q36" s="71">
        <f t="shared" si="0"/>
        <v>0</v>
      </c>
      <c r="R36" s="71">
        <f t="shared" si="0"/>
        <v>0</v>
      </c>
      <c r="S36" s="82">
        <v>152743.59345896481</v>
      </c>
      <c r="T36" s="71">
        <v>-49160.848035746261</v>
      </c>
      <c r="U36" s="94">
        <v>128013.08242043012</v>
      </c>
      <c r="V36" s="211">
        <v>194581.60404103997</v>
      </c>
      <c r="W36" s="212">
        <v>-48457.999407692587</v>
      </c>
      <c r="X36" s="112">
        <v>157555.55917375389</v>
      </c>
      <c r="Y36" s="274">
        <v>161085.1597383121</v>
      </c>
      <c r="Z36" s="231">
        <v>-29615.969849281748</v>
      </c>
      <c r="AA36" s="230">
        <v>131469.18988903036</v>
      </c>
      <c r="AB36" s="274">
        <f>'Global BOP2010-2012 Leone '!AB36/2961.91</f>
        <v>419234.17758223839</v>
      </c>
      <c r="AC36" s="231">
        <f>'Global BOP2010-2012 Leone '!AC36/2961.91</f>
        <v>-285388.3947285898</v>
      </c>
      <c r="AD36" s="231">
        <f>'Global BOP2010-2012 Leone '!AD36/2961.91</f>
        <v>133845.78285364856</v>
      </c>
      <c r="AE36" s="274">
        <f>'Global BOP2010-2012 Leone '!AE36/2984.51</f>
        <v>1008547.5082269377</v>
      </c>
      <c r="AF36" s="231">
        <f>'Global BOP2010-2012 Leone '!AF36/2984.51</f>
        <v>-719669.67355592444</v>
      </c>
      <c r="AG36" s="231">
        <f>'Global BOP2010-2012 Leone '!AG36/2984.51</f>
        <v>288877.83467101323</v>
      </c>
      <c r="AH36" s="274">
        <f>'Global BOP2010-2012 Leone '!AH36/2981.1</f>
        <v>232094.10995491772</v>
      </c>
      <c r="AI36" s="231">
        <f>'Global BOP2010-2012 Leone '!AI36/2981.1</f>
        <v>-66383.840106093892</v>
      </c>
      <c r="AJ36" s="231">
        <f>'Global BOP2010-2012 Leone '!AJ36/2981.1</f>
        <v>165710.26984882384</v>
      </c>
      <c r="AK36" s="274">
        <f>'Global BOP2010-2012 Leone '!AK36/3385.65</f>
        <v>537475.68419745832</v>
      </c>
      <c r="AL36" s="231">
        <f>'Global BOP2010-2012 Leone '!AL36/3385.65</f>
        <v>-101245.62472235279</v>
      </c>
      <c r="AM36" s="231">
        <f>'Global BOP2010-2012 Leone '!AM36/3385.65</f>
        <v>436230.05947510561</v>
      </c>
      <c r="AN36" s="274">
        <v>581707.76875329891</v>
      </c>
      <c r="AO36" s="231">
        <v>-64243.866289411868</v>
      </c>
      <c r="AP36" s="231">
        <v>517463.902463887</v>
      </c>
      <c r="AQ36" s="274">
        <v>1853595.7593717049</v>
      </c>
      <c r="AR36" s="231">
        <v>-133541.30218496916</v>
      </c>
      <c r="AS36" s="231">
        <v>1720054.4571867357</v>
      </c>
      <c r="AT36" s="274">
        <v>1064253.3675616072</v>
      </c>
      <c r="AU36" s="231">
        <v>-101330.01161238988</v>
      </c>
      <c r="AV36" s="230">
        <v>962923.35594921722</v>
      </c>
    </row>
    <row r="37" spans="1:48" s="117" customFormat="1" ht="24.95" customHeight="1">
      <c r="A37" s="287"/>
      <c r="B37" s="279">
        <v>5</v>
      </c>
      <c r="C37" s="74" t="s">
        <v>47</v>
      </c>
      <c r="D37" s="71"/>
      <c r="E37" s="71"/>
      <c r="F37" s="71"/>
      <c r="G37" s="71"/>
      <c r="H37" s="71"/>
      <c r="I37" s="71"/>
      <c r="J37" s="71"/>
      <c r="K37" s="71"/>
      <c r="L37" s="71"/>
      <c r="M37" s="281"/>
      <c r="N37" s="281"/>
      <c r="O37" s="71"/>
      <c r="P37" s="281"/>
      <c r="Q37" s="281"/>
      <c r="R37" s="71"/>
      <c r="S37" s="82">
        <v>71056.432962966122</v>
      </c>
      <c r="T37" s="71">
        <v>0</v>
      </c>
      <c r="U37" s="224">
        <v>71056.432962966122</v>
      </c>
      <c r="V37" s="211">
        <v>81328.640065894186</v>
      </c>
      <c r="W37" s="212">
        <v>0</v>
      </c>
      <c r="X37" s="112">
        <v>81328.640065894186</v>
      </c>
      <c r="Y37" s="274">
        <v>67812.31558802459</v>
      </c>
      <c r="Z37" s="231">
        <v>0</v>
      </c>
      <c r="AA37" s="230">
        <v>67812.31558802459</v>
      </c>
      <c r="AB37" s="274">
        <f>'Global BOP2010-2012 Leone '!AB37/2961.91</f>
        <v>259022.86173448889</v>
      </c>
      <c r="AC37" s="231">
        <f>'Global BOP2010-2012 Leone '!AC37/2961.91</f>
        <v>0</v>
      </c>
      <c r="AD37" s="231">
        <f>'Global BOP2010-2012 Leone '!AD37/2961.91</f>
        <v>259022.86173448889</v>
      </c>
      <c r="AE37" s="274">
        <f>'Global BOP2010-2012 Leone '!AE37/2984.51</f>
        <v>634335.69128600671</v>
      </c>
      <c r="AF37" s="231">
        <f>'Global BOP2010-2012 Leone '!AF37/2984.51</f>
        <v>0</v>
      </c>
      <c r="AG37" s="231">
        <f>'Global BOP2010-2012 Leone '!AG37/2984.51</f>
        <v>634335.69128600671</v>
      </c>
      <c r="AH37" s="274">
        <f>'Global BOP2010-2012 Leone '!AH37/2981.1</f>
        <v>66392.277832859691</v>
      </c>
      <c r="AI37" s="231">
        <f>'Global BOP2010-2012 Leone '!AI37/2981.1</f>
        <v>0</v>
      </c>
      <c r="AJ37" s="231">
        <f>'Global BOP2010-2012 Leone '!AJ37/2981.1</f>
        <v>66392.277832859691</v>
      </c>
      <c r="AK37" s="274">
        <f>'Global BOP2010-2012 Leone '!AK37/3385.65</f>
        <v>149935.08304318748</v>
      </c>
      <c r="AL37" s="231">
        <f>'Global BOP2010-2012 Leone '!AL37/3385.65</f>
        <v>0</v>
      </c>
      <c r="AM37" s="231">
        <f>'Global BOP2010-2012 Leone '!AM37/3385.65</f>
        <v>149935.08304318748</v>
      </c>
      <c r="AN37" s="274">
        <v>131002.65596321264</v>
      </c>
      <c r="AO37" s="231">
        <v>0</v>
      </c>
      <c r="AP37" s="231">
        <v>131002.65596321264</v>
      </c>
      <c r="AQ37" s="274">
        <v>157096.16154262997</v>
      </c>
      <c r="AR37" s="231">
        <v>0</v>
      </c>
      <c r="AS37" s="231">
        <v>157096.16154262997</v>
      </c>
      <c r="AT37" s="274">
        <v>123383.68970104314</v>
      </c>
      <c r="AU37" s="231">
        <v>0</v>
      </c>
      <c r="AV37" s="230">
        <v>123383.68970104314</v>
      </c>
    </row>
    <row r="38" spans="1:48" ht="24.95" customHeight="1">
      <c r="A38" s="287"/>
      <c r="B38" s="279"/>
      <c r="C38" s="288" t="s">
        <v>48</v>
      </c>
      <c r="D38" s="71"/>
      <c r="E38" s="71"/>
      <c r="F38" s="71"/>
      <c r="G38" s="71"/>
      <c r="H38" s="71"/>
      <c r="I38" s="71"/>
      <c r="J38" s="71"/>
      <c r="K38" s="71"/>
      <c r="L38" s="71"/>
      <c r="M38" s="281"/>
      <c r="N38" s="281"/>
      <c r="O38" s="71"/>
      <c r="P38" s="281"/>
      <c r="Q38" s="281"/>
      <c r="R38" s="71"/>
      <c r="S38" s="87">
        <v>69759.945340280203</v>
      </c>
      <c r="T38" s="71">
        <v>0</v>
      </c>
      <c r="U38" s="94">
        <v>69759.945340280203</v>
      </c>
      <c r="V38" s="127">
        <v>79279.910043312469</v>
      </c>
      <c r="W38" s="128">
        <v>0</v>
      </c>
      <c r="X38" s="129">
        <v>79279.910043312469</v>
      </c>
      <c r="Y38" s="282">
        <v>66087.558442547204</v>
      </c>
      <c r="Z38" s="283">
        <v>0</v>
      </c>
      <c r="AA38" s="229">
        <v>66087.558442547204</v>
      </c>
      <c r="AB38" s="282">
        <f>'Global BOP2010-2012 Leone '!AB38/2961.91</f>
        <v>258889.39143998298</v>
      </c>
      <c r="AC38" s="283">
        <f>'Global BOP2010-2012 Leone '!AC38/2961.91</f>
        <v>0</v>
      </c>
      <c r="AD38" s="283">
        <f>'Global BOP2010-2012 Leone '!AD38/2961.91</f>
        <v>258889.39143998298</v>
      </c>
      <c r="AE38" s="282">
        <f>'Global BOP2010-2012 Leone '!AE38/2984.51</f>
        <v>633247.83398279781</v>
      </c>
      <c r="AF38" s="283">
        <f>'Global BOP2010-2012 Leone '!AF38/2984.51</f>
        <v>0</v>
      </c>
      <c r="AG38" s="283">
        <f>'Global BOP2010-2012 Leone '!AG38/2984.51</f>
        <v>633247.83398279781</v>
      </c>
      <c r="AH38" s="282">
        <f>'Global BOP2010-2012 Leone '!AH38/2981.1</f>
        <v>58287.36023615444</v>
      </c>
      <c r="AI38" s="283">
        <f>'Global BOP2010-2012 Leone '!AI38/2981.1</f>
        <v>0</v>
      </c>
      <c r="AJ38" s="283">
        <f>'Global BOP2010-2012 Leone '!AJ38/2981.1</f>
        <v>58287.36023615444</v>
      </c>
      <c r="AK38" s="274">
        <f>'Global BOP2010-2012 Leone '!AK38/3385.65</f>
        <v>133287.60584911311</v>
      </c>
      <c r="AL38" s="231">
        <f>'Global BOP2010-2012 Leone '!AL38/3385.65</f>
        <v>0</v>
      </c>
      <c r="AM38" s="231">
        <f>'Global BOP2010-2012 Leone '!AM38/3385.65</f>
        <v>133287.60584911311</v>
      </c>
      <c r="AN38" s="274">
        <v>108317.24157348946</v>
      </c>
      <c r="AO38" s="231">
        <v>0</v>
      </c>
      <c r="AP38" s="231">
        <v>108317.24157348946</v>
      </c>
      <c r="AQ38" s="274">
        <v>133582.18201946668</v>
      </c>
      <c r="AR38" s="231">
        <v>0</v>
      </c>
      <c r="AS38" s="231">
        <v>133582.18201946668</v>
      </c>
      <c r="AT38" s="274">
        <v>89087.324042836117</v>
      </c>
      <c r="AU38" s="231">
        <v>0</v>
      </c>
      <c r="AV38" s="230">
        <v>89087.324042836117</v>
      </c>
    </row>
    <row r="39" spans="1:48" ht="24.95" customHeight="1">
      <c r="A39" s="287"/>
      <c r="B39" s="279"/>
      <c r="C39" s="288" t="s">
        <v>49</v>
      </c>
      <c r="D39" s="71"/>
      <c r="E39" s="71"/>
      <c r="F39" s="71"/>
      <c r="G39" s="71"/>
      <c r="H39" s="71"/>
      <c r="I39" s="71"/>
      <c r="J39" s="71"/>
      <c r="K39" s="71"/>
      <c r="L39" s="71"/>
      <c r="M39" s="281"/>
      <c r="N39" s="281"/>
      <c r="O39" s="71"/>
      <c r="P39" s="281"/>
      <c r="Q39" s="281"/>
      <c r="R39" s="71"/>
      <c r="S39" s="87">
        <v>1296.4876226859155</v>
      </c>
      <c r="T39" s="71">
        <v>0</v>
      </c>
      <c r="U39" s="94">
        <v>1296.4876226859155</v>
      </c>
      <c r="V39" s="127">
        <v>2048.7300225817198</v>
      </c>
      <c r="W39" s="128">
        <v>0</v>
      </c>
      <c r="X39" s="129">
        <v>2048.7300225817198</v>
      </c>
      <c r="Y39" s="282">
        <v>1724.7571454773861</v>
      </c>
      <c r="Z39" s="283">
        <v>0</v>
      </c>
      <c r="AA39" s="229">
        <v>1724.7571454773861</v>
      </c>
      <c r="AB39" s="282">
        <f>'Global BOP2010-2012 Leone '!AB39/2961.91</f>
        <v>133.47029450591003</v>
      </c>
      <c r="AC39" s="283">
        <f>'Global BOP2010-2012 Leone '!AC39/2961.91</f>
        <v>0</v>
      </c>
      <c r="AD39" s="283">
        <f>'Global BOP2010-2012 Leone '!AD39/2961.91</f>
        <v>133.47029450591003</v>
      </c>
      <c r="AE39" s="282">
        <f>'Global BOP2010-2012 Leone '!AE39/2984.51</f>
        <v>1087.8573032089018</v>
      </c>
      <c r="AF39" s="283">
        <f>'Global BOP2010-2012 Leone '!AF39/2984.51</f>
        <v>0</v>
      </c>
      <c r="AG39" s="283">
        <f>'Global BOP2010-2012 Leone '!AG39/2984.51</f>
        <v>1087.8573032089018</v>
      </c>
      <c r="AH39" s="282">
        <f>'Global BOP2010-2012 Leone '!AH39/2981.1</f>
        <v>8104.9175967052543</v>
      </c>
      <c r="AI39" s="283">
        <f>'Global BOP2010-2012 Leone '!AI39/2981.1</f>
        <v>0</v>
      </c>
      <c r="AJ39" s="283">
        <f>'Global BOP2010-2012 Leone '!AJ39/2981.1</f>
        <v>8104.9175967052543</v>
      </c>
      <c r="AK39" s="274">
        <f>'Global BOP2010-2012 Leone '!AK39/3385.65</f>
        <v>16647.477194074363</v>
      </c>
      <c r="AL39" s="231">
        <f>'Global BOP2010-2012 Leone '!AL39/3385.65</f>
        <v>0</v>
      </c>
      <c r="AM39" s="231">
        <f>'Global BOP2010-2012 Leone '!AM39/3385.65</f>
        <v>16647.477194074363</v>
      </c>
      <c r="AN39" s="274">
        <v>22685.414389723184</v>
      </c>
      <c r="AO39" s="231">
        <v>0</v>
      </c>
      <c r="AP39" s="231">
        <v>22685.414389723184</v>
      </c>
      <c r="AQ39" s="274">
        <v>23513.979523163278</v>
      </c>
      <c r="AR39" s="231">
        <v>0</v>
      </c>
      <c r="AS39" s="231">
        <v>23513.979523163278</v>
      </c>
      <c r="AT39" s="274">
        <v>34296.36565820704</v>
      </c>
      <c r="AU39" s="231">
        <v>0</v>
      </c>
      <c r="AV39" s="230">
        <v>34296.36565820704</v>
      </c>
    </row>
    <row r="40" spans="1:48" s="117" customFormat="1" ht="24.95" customHeight="1">
      <c r="A40" s="287"/>
      <c r="B40" s="279">
        <v>6</v>
      </c>
      <c r="C40" s="74" t="s">
        <v>50</v>
      </c>
      <c r="D40" s="71"/>
      <c r="E40" s="71"/>
      <c r="F40" s="71"/>
      <c r="G40" s="71"/>
      <c r="H40" s="71"/>
      <c r="I40" s="71"/>
      <c r="J40" s="71"/>
      <c r="K40" s="71"/>
      <c r="L40" s="71"/>
      <c r="M40" s="280"/>
      <c r="N40" s="280"/>
      <c r="O40" s="71"/>
      <c r="P40" s="289"/>
      <c r="Q40" s="289"/>
      <c r="R40" s="71"/>
      <c r="S40" s="82">
        <v>81687.160495998702</v>
      </c>
      <c r="T40" s="71">
        <v>-49160.848035746261</v>
      </c>
      <c r="U40" s="71">
        <v>33571.895767293383</v>
      </c>
      <c r="V40" s="211">
        <v>113252.9639751458</v>
      </c>
      <c r="W40" s="212">
        <v>-48457.999407692587</v>
      </c>
      <c r="X40" s="112">
        <v>76226.919107859692</v>
      </c>
      <c r="Y40" s="274">
        <v>93272.844150287507</v>
      </c>
      <c r="Z40" s="231">
        <v>-29615.969849281748</v>
      </c>
      <c r="AA40" s="230">
        <v>62751.602543668589</v>
      </c>
      <c r="AB40" s="274">
        <f>'Global BOP2010-2012 Leone '!AB40/2961.91</f>
        <v>160211.3158477495</v>
      </c>
      <c r="AC40" s="231">
        <f>'Global BOP2010-2012 Leone '!AC40/2961.91</f>
        <v>-285388.3947285898</v>
      </c>
      <c r="AD40" s="231">
        <f>'Global BOP2010-2012 Leone '!AD40/2961.91</f>
        <v>-128373.59554831675</v>
      </c>
      <c r="AE40" s="274">
        <f>'Global BOP2010-2012 Leone '!AE40/2984.51</f>
        <v>374211.81694093096</v>
      </c>
      <c r="AF40" s="231">
        <f>'Global BOP2010-2012 Leone '!AF40/2984.51</f>
        <v>-719669.67355592444</v>
      </c>
      <c r="AG40" s="231">
        <f>'Global BOP2010-2012 Leone '!AG40/2984.51</f>
        <v>-328295.68451967445</v>
      </c>
      <c r="AH40" s="274">
        <f>'Global BOP2010-2012 Leone '!AH40/2981.1</f>
        <v>165701.83212205805</v>
      </c>
      <c r="AI40" s="231">
        <f>'Global BOP2010-2012 Leone '!AI40/2981.1</f>
        <v>-66383.840106093892</v>
      </c>
      <c r="AJ40" s="231">
        <f>'Global BOP2010-2012 Leone '!AJ40/2981.1</f>
        <v>95409.831381253796</v>
      </c>
      <c r="AK40" s="274">
        <f>'Global BOP2010-2012 Leone '!AK40/3385.65</f>
        <v>387540.60115427093</v>
      </c>
      <c r="AL40" s="231">
        <f>'Global BOP2010-2012 Leone '!AL40/3385.65</f>
        <v>-101245.62472235279</v>
      </c>
      <c r="AM40" s="231">
        <f>'Global BOP2010-2012 Leone '!AM40/3385.65</f>
        <v>349603.46752248635</v>
      </c>
      <c r="AN40" s="274">
        <v>450705.11279008625</v>
      </c>
      <c r="AO40" s="231">
        <v>-64243.866289411868</v>
      </c>
      <c r="AP40" s="231">
        <v>356897.30753411754</v>
      </c>
      <c r="AQ40" s="274">
        <v>1696499.5978290748</v>
      </c>
      <c r="AR40" s="231">
        <v>-133541.30218496916</v>
      </c>
      <c r="AS40" s="231">
        <v>1673147.8573468621</v>
      </c>
      <c r="AT40" s="274">
        <v>940869.67786056397</v>
      </c>
      <c r="AU40" s="231">
        <v>-101330.01161238988</v>
      </c>
      <c r="AV40" s="230">
        <v>937012.7227430878</v>
      </c>
    </row>
    <row r="41" spans="1:48" s="117" customFormat="1" ht="24.95" customHeight="1">
      <c r="A41" s="287"/>
      <c r="B41" s="279"/>
      <c r="C41" s="74" t="s">
        <v>51</v>
      </c>
      <c r="D41" s="71">
        <v>1294000</v>
      </c>
      <c r="E41" s="71">
        <v>1594875</v>
      </c>
      <c r="F41" s="71">
        <f>(D41-E41)</f>
        <v>-300875</v>
      </c>
      <c r="G41" s="71">
        <v>2284194</v>
      </c>
      <c r="H41" s="71">
        <v>2284503</v>
      </c>
      <c r="I41" s="71">
        <f>(G41-H41)</f>
        <v>-309</v>
      </c>
      <c r="J41" s="71">
        <v>79328</v>
      </c>
      <c r="K41" s="71">
        <v>1056324</v>
      </c>
      <c r="L41" s="71">
        <f>(J41-K41)</f>
        <v>-976996</v>
      </c>
      <c r="M41" s="280">
        <v>8769596</v>
      </c>
      <c r="N41" s="280">
        <v>4780596</v>
      </c>
      <c r="O41" s="71">
        <f>(M41-N41)</f>
        <v>3989000</v>
      </c>
      <c r="P41" s="281">
        <v>9754956</v>
      </c>
      <c r="Q41" s="281">
        <v>5354262</v>
      </c>
      <c r="R41" s="71">
        <f>(P41-Q41)</f>
        <v>4400694</v>
      </c>
      <c r="S41" s="82">
        <v>16152.359097853327</v>
      </c>
      <c r="T41" s="71">
        <v>-7528.0470022426689</v>
      </c>
      <c r="U41" s="224">
        <v>8624.3120956106577</v>
      </c>
      <c r="V41" s="211">
        <v>61153.238731744481</v>
      </c>
      <c r="W41" s="212">
        <v>0</v>
      </c>
      <c r="X41" s="112">
        <v>61153.238731744481</v>
      </c>
      <c r="Y41" s="274">
        <v>92062.436099318336</v>
      </c>
      <c r="Z41" s="231">
        <v>-1330.8448603435088</v>
      </c>
      <c r="AA41" s="230">
        <v>90731.591238974826</v>
      </c>
      <c r="AB41" s="274">
        <f>'Global BOP2010-2012 Leone '!AB41/2961.91</f>
        <v>58892.968632607917</v>
      </c>
      <c r="AC41" s="231">
        <f>'Global BOP2010-2012 Leone '!AC41/2961.91</f>
        <v>-124.95001536170918</v>
      </c>
      <c r="AD41" s="231">
        <f>'Global BOP2010-2012 Leone '!AD41/2961.91</f>
        <v>58768.018617246213</v>
      </c>
      <c r="AE41" s="274">
        <f>'Global BOP2010-2012 Leone '!AE41/2984.51</f>
        <v>100445.76862479202</v>
      </c>
      <c r="AF41" s="231">
        <f>'Global BOP2010-2012 Leone '!AF41/2984.51</f>
        <v>-3846.0665234829166</v>
      </c>
      <c r="AG41" s="231">
        <f>'Global BOP2010-2012 Leone '!AG41/2984.51</f>
        <v>96599.7021013091</v>
      </c>
      <c r="AH41" s="274">
        <f>'Global BOP2010-2012 Leone '!AH41/2981.1</f>
        <v>67948.057384545056</v>
      </c>
      <c r="AI41" s="231">
        <f>'Global BOP2010-2012 Leone '!AI41/2981.1</f>
        <v>-10316.301700714501</v>
      </c>
      <c r="AJ41" s="231">
        <f>'Global BOP2010-2012 Leone '!AJ41/2981.1</f>
        <v>57631.755683830554</v>
      </c>
      <c r="AK41" s="274">
        <f>'Global BOP2010-2012 Leone '!AK41/3385.65</f>
        <v>116181.9737521708</v>
      </c>
      <c r="AL41" s="231">
        <f>'Global BOP2010-2012 Leone '!AL41/3385.65</f>
        <v>-5336.4712832100186</v>
      </c>
      <c r="AM41" s="231">
        <f>'Global BOP2010-2012 Leone '!AM41/3385.65</f>
        <v>110845.50246896078</v>
      </c>
      <c r="AN41" s="274">
        <v>238437.28107298867</v>
      </c>
      <c r="AO41" s="231">
        <v>0</v>
      </c>
      <c r="AP41" s="231">
        <v>238437.28107298867</v>
      </c>
      <c r="AQ41" s="274">
        <v>950478.15561836911</v>
      </c>
      <c r="AR41" s="231">
        <v>0</v>
      </c>
      <c r="AS41" s="231">
        <v>950478.15561836911</v>
      </c>
      <c r="AT41" s="274">
        <v>548543.57492699486</v>
      </c>
      <c r="AU41" s="231">
        <v>-93.447343947109147</v>
      </c>
      <c r="AV41" s="230">
        <v>548450.12758304772</v>
      </c>
    </row>
    <row r="42" spans="1:48" ht="24.95" customHeight="1">
      <c r="A42" s="278"/>
      <c r="B42" s="284"/>
      <c r="C42" s="288" t="s">
        <v>52</v>
      </c>
      <c r="D42" s="85"/>
      <c r="E42" s="85"/>
      <c r="F42" s="85"/>
      <c r="G42" s="85"/>
      <c r="H42" s="85"/>
      <c r="I42" s="85"/>
      <c r="J42" s="85"/>
      <c r="K42" s="85"/>
      <c r="L42" s="85"/>
      <c r="M42" s="286"/>
      <c r="N42" s="286"/>
      <c r="O42" s="85"/>
      <c r="P42" s="290"/>
      <c r="Q42" s="290"/>
      <c r="R42" s="85"/>
      <c r="S42" s="87">
        <v>0</v>
      </c>
      <c r="T42" s="85">
        <v>0</v>
      </c>
      <c r="U42" s="250">
        <v>0</v>
      </c>
      <c r="V42" s="127">
        <v>0</v>
      </c>
      <c r="W42" s="128">
        <v>0</v>
      </c>
      <c r="X42" s="129">
        <v>0</v>
      </c>
      <c r="Y42" s="282">
        <v>7549.3481774230941</v>
      </c>
      <c r="Z42" s="283">
        <v>0</v>
      </c>
      <c r="AA42" s="229">
        <v>7549.3481774230941</v>
      </c>
      <c r="AB42" s="282">
        <f>'Global BOP2010-2012 Leone '!AB42/2961.91</f>
        <v>0</v>
      </c>
      <c r="AC42" s="283">
        <f>'Global BOP2010-2012 Leone '!AC42/2961.91</f>
        <v>0</v>
      </c>
      <c r="AD42" s="283">
        <f>'Global BOP2010-2012 Leone '!AD42/2961.91</f>
        <v>0</v>
      </c>
      <c r="AE42" s="282">
        <f>'Global BOP2010-2012 Leone '!AE42/2984.51</f>
        <v>0</v>
      </c>
      <c r="AF42" s="283">
        <f>'Global BOP2010-2012 Leone '!AF42/2984.51</f>
        <v>0</v>
      </c>
      <c r="AG42" s="283">
        <f>'Global BOP2010-2012 Leone '!AG42/2984.51</f>
        <v>0</v>
      </c>
      <c r="AH42" s="274">
        <f>'Global BOP2010-2012 Leone '!AH42/2981.1</f>
        <v>0</v>
      </c>
      <c r="AI42" s="231">
        <f>'Global BOP2010-2012 Leone '!AI42/2981.1</f>
        <v>0</v>
      </c>
      <c r="AJ42" s="231">
        <f>'Global BOP2010-2012 Leone '!AJ42/2981.1</f>
        <v>0</v>
      </c>
      <c r="AK42" s="274">
        <f>'Global BOP2010-2012 Leone '!AK42/3385.65</f>
        <v>0</v>
      </c>
      <c r="AL42" s="231">
        <f>'Global BOP2010-2012 Leone '!AL42/3385.65</f>
        <v>0</v>
      </c>
      <c r="AM42" s="231">
        <f>'Global BOP2010-2012 Leone '!AM42/3385.65</f>
        <v>0</v>
      </c>
      <c r="AN42" s="274">
        <v>0</v>
      </c>
      <c r="AO42" s="231">
        <v>0</v>
      </c>
      <c r="AP42" s="231">
        <v>0</v>
      </c>
      <c r="AQ42" s="274">
        <v>0</v>
      </c>
      <c r="AR42" s="231">
        <v>0</v>
      </c>
      <c r="AS42" s="231">
        <v>0</v>
      </c>
      <c r="AT42" s="274">
        <v>0</v>
      </c>
      <c r="AU42" s="231">
        <v>0</v>
      </c>
      <c r="AV42" s="230">
        <v>0</v>
      </c>
    </row>
    <row r="43" spans="1:48" ht="24.95" customHeight="1" thickBot="1">
      <c r="A43" s="291"/>
      <c r="B43" s="292"/>
      <c r="C43" s="293" t="s">
        <v>53</v>
      </c>
      <c r="D43" s="136"/>
      <c r="E43" s="136"/>
      <c r="F43" s="136"/>
      <c r="G43" s="136"/>
      <c r="H43" s="136"/>
      <c r="I43" s="136"/>
      <c r="J43" s="136"/>
      <c r="K43" s="136"/>
      <c r="L43" s="136"/>
      <c r="M43" s="294"/>
      <c r="N43" s="294"/>
      <c r="O43" s="136"/>
      <c r="P43" s="295"/>
      <c r="Q43" s="295"/>
      <c r="R43" s="136"/>
      <c r="S43" s="139">
        <v>16152.359097853327</v>
      </c>
      <c r="T43" s="140">
        <v>-7528.0470022426689</v>
      </c>
      <c r="U43" s="140">
        <v>8624.3120956106577</v>
      </c>
      <c r="V43" s="142">
        <v>61153.238731744481</v>
      </c>
      <c r="W43" s="143">
        <v>0</v>
      </c>
      <c r="X43" s="144">
        <v>61153.238731744481</v>
      </c>
      <c r="Y43" s="296">
        <v>84513.087921895247</v>
      </c>
      <c r="Z43" s="140">
        <v>-1330.8448603435088</v>
      </c>
      <c r="AA43" s="141">
        <v>83182.243061551737</v>
      </c>
      <c r="AB43" s="296">
        <f>'Global BOP2010-2012 Leone '!AB43/2961.91</f>
        <v>58892.968632607917</v>
      </c>
      <c r="AC43" s="140">
        <f>'Global BOP2010-2012 Leone '!AC43/2961.91</f>
        <v>-124.95001536170918</v>
      </c>
      <c r="AD43" s="140">
        <f>'Global BOP2010-2012 Leone '!AD43/2961.91</f>
        <v>58768.018617246198</v>
      </c>
      <c r="AE43" s="296">
        <f>'Global BOP2010-2012 Leone '!AE43/2984.51</f>
        <v>100445.76862479202</v>
      </c>
      <c r="AF43" s="140">
        <f>'Global BOP2010-2012 Leone '!AF43/2984.51</f>
        <v>-3846.0665234829166</v>
      </c>
      <c r="AG43" s="140">
        <f>'Global BOP2010-2012 Leone '!AG43/2984.51</f>
        <v>96599.7021013091</v>
      </c>
      <c r="AH43" s="296">
        <f>'Global BOP2010-2012 Leone '!AH43/2981.1</f>
        <v>67948.057384545056</v>
      </c>
      <c r="AI43" s="140">
        <f>'Global BOP2010-2012 Leone '!AI43/2981.1</f>
        <v>-10316.301700714501</v>
      </c>
      <c r="AJ43" s="140">
        <f>'Global BOP2010-2012 Leone '!AJ43/2981.1</f>
        <v>57631.755683830554</v>
      </c>
      <c r="AK43" s="232">
        <f>'Global BOP2010-2012 Leone '!AK43/3385.65</f>
        <v>116181.9737521708</v>
      </c>
      <c r="AL43" s="233">
        <f>'Global BOP2010-2012 Leone '!AL43/3385.65</f>
        <v>-5336.4712832100186</v>
      </c>
      <c r="AM43" s="233">
        <f>'Global BOP2010-2012 Leone '!AM43/3385.65</f>
        <v>110845.50246896078</v>
      </c>
      <c r="AN43" s="232">
        <v>238437.28107298867</v>
      </c>
      <c r="AO43" s="233">
        <v>0</v>
      </c>
      <c r="AP43" s="233">
        <v>238437.28107298867</v>
      </c>
      <c r="AQ43" s="232">
        <v>950478.15561836911</v>
      </c>
      <c r="AR43" s="233">
        <v>0</v>
      </c>
      <c r="AS43" s="234">
        <v>950478.15561836911</v>
      </c>
      <c r="AT43" s="232">
        <v>548543.57492699486</v>
      </c>
      <c r="AU43" s="233">
        <v>-93.447343947109147</v>
      </c>
      <c r="AV43" s="234">
        <v>548450.12758304772</v>
      </c>
    </row>
    <row r="44" spans="1:48" ht="24.95" customHeight="1">
      <c r="A44" s="297"/>
      <c r="B44" s="284"/>
      <c r="C44" s="109"/>
      <c r="D44" s="85">
        <v>0</v>
      </c>
      <c r="E44" s="85">
        <v>57745</v>
      </c>
      <c r="F44" s="85">
        <f>(D44-E44)</f>
        <v>-57745</v>
      </c>
      <c r="G44" s="85">
        <v>0</v>
      </c>
      <c r="H44" s="85">
        <v>111345</v>
      </c>
      <c r="I44" s="85">
        <f>(G44-H44)</f>
        <v>-111345</v>
      </c>
      <c r="J44" s="85">
        <v>0</v>
      </c>
      <c r="K44" s="85">
        <v>0</v>
      </c>
      <c r="L44" s="85">
        <f>(J44-K44)</f>
        <v>0</v>
      </c>
      <c r="M44" s="298">
        <v>79480373</v>
      </c>
      <c r="N44" s="298">
        <v>807806</v>
      </c>
      <c r="O44" s="154">
        <f>(M44-N44)</f>
        <v>78672567</v>
      </c>
      <c r="P44" s="299">
        <v>22160108</v>
      </c>
      <c r="Q44" s="299">
        <v>3465774</v>
      </c>
      <c r="R44" s="154">
        <f>(P44-Q44)</f>
        <v>18694334</v>
      </c>
      <c r="S44" s="85"/>
      <c r="T44" s="85"/>
      <c r="U44" s="159"/>
      <c r="V44" s="85"/>
      <c r="W44" s="85"/>
      <c r="X44" s="85"/>
      <c r="Y44" s="159"/>
      <c r="Z44" s="159"/>
      <c r="AA44" s="159"/>
      <c r="AB44" s="159"/>
      <c r="AC44" s="159"/>
      <c r="AD44" s="159"/>
      <c r="AE44" s="283"/>
      <c r="AF44" s="159"/>
      <c r="AG44" s="159"/>
      <c r="AH44" s="159"/>
      <c r="AI44" s="159"/>
      <c r="AJ44" s="159"/>
      <c r="AN44" s="300"/>
      <c r="AO44" s="300"/>
    </row>
    <row r="45" spans="1:48" ht="24.95" customHeight="1">
      <c r="A45" s="297"/>
      <c r="B45" s="279"/>
      <c r="C45" s="301"/>
      <c r="D45" s="71"/>
      <c r="E45" s="71"/>
      <c r="F45" s="71"/>
      <c r="G45" s="71"/>
      <c r="H45" s="71"/>
      <c r="I45" s="71"/>
      <c r="J45" s="71"/>
      <c r="K45" s="71"/>
      <c r="L45" s="71"/>
      <c r="M45" s="159"/>
      <c r="N45" s="159"/>
      <c r="O45" s="159"/>
      <c r="P45" s="159"/>
      <c r="Q45" s="159"/>
      <c r="R45" s="159"/>
      <c r="S45" s="85"/>
      <c r="T45" s="159"/>
      <c r="U45" s="159"/>
      <c r="V45" s="85"/>
      <c r="W45" s="85"/>
      <c r="X45" s="85"/>
      <c r="Y45" s="159"/>
      <c r="Z45" s="159"/>
      <c r="AA45" s="159"/>
      <c r="AB45" s="159"/>
      <c r="AC45" s="159"/>
      <c r="AD45" s="159"/>
      <c r="AE45" s="283"/>
      <c r="AF45" s="159"/>
      <c r="AG45" s="159"/>
      <c r="AH45" s="159"/>
      <c r="AI45" s="159"/>
      <c r="AJ45" s="159"/>
      <c r="AN45" s="300"/>
      <c r="AO45" s="300"/>
    </row>
    <row r="46" spans="1:48" ht="24.95" customHeight="1">
      <c r="A46" s="163"/>
      <c r="B46" s="302"/>
      <c r="C46" s="301"/>
      <c r="D46" s="109"/>
      <c r="E46" s="109"/>
      <c r="F46" s="109"/>
      <c r="G46" s="109"/>
      <c r="H46" s="109"/>
      <c r="I46" s="109"/>
      <c r="J46" s="109"/>
      <c r="K46" s="109"/>
      <c r="L46" s="109"/>
      <c r="M46" s="159"/>
      <c r="N46" s="159"/>
      <c r="O46" s="298"/>
      <c r="P46" s="298"/>
      <c r="Q46" s="298"/>
      <c r="R46" s="159"/>
      <c r="S46" s="85"/>
      <c r="T46" s="159"/>
      <c r="U46" s="159"/>
      <c r="V46" s="85"/>
      <c r="W46" s="85"/>
      <c r="X46" s="85"/>
      <c r="Y46" s="159"/>
      <c r="Z46" s="159"/>
      <c r="AA46" s="159"/>
      <c r="AB46" s="159"/>
      <c r="AC46" s="159"/>
      <c r="AD46" s="159"/>
      <c r="AE46" s="283"/>
      <c r="AF46" s="159"/>
      <c r="AG46" s="159"/>
      <c r="AH46" s="159"/>
      <c r="AI46" s="159"/>
      <c r="AJ46" s="159"/>
      <c r="AN46" s="300"/>
      <c r="AO46" s="300"/>
    </row>
    <row r="47" spans="1:48" ht="18.75">
      <c r="A47" s="163"/>
      <c r="B47" s="302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159"/>
      <c r="N47" s="159"/>
      <c r="O47" s="298"/>
      <c r="P47" s="159"/>
      <c r="Q47" s="298"/>
      <c r="R47" s="159"/>
      <c r="S47" s="159"/>
      <c r="T47" s="159"/>
      <c r="U47" s="159"/>
      <c r="V47" s="85"/>
      <c r="W47" s="85"/>
      <c r="X47" s="85"/>
      <c r="Y47" s="159"/>
      <c r="Z47" s="159"/>
      <c r="AA47" s="159"/>
      <c r="AB47" s="159"/>
      <c r="AC47" s="159"/>
      <c r="AD47" s="159"/>
      <c r="AE47" s="283"/>
      <c r="AF47" s="159"/>
      <c r="AG47" s="159"/>
      <c r="AH47" s="159"/>
      <c r="AI47" s="159"/>
      <c r="AJ47" s="159"/>
      <c r="AN47" s="300"/>
      <c r="AO47" s="300"/>
    </row>
    <row r="48" spans="1:48" ht="35.25" customHeight="1">
      <c r="A48" s="304" t="s">
        <v>97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</row>
    <row r="49" spans="1:48" ht="24.95" customHeight="1">
      <c r="A49" s="305" t="s">
        <v>92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</row>
    <row r="50" spans="1:48" ht="24.95" customHeight="1" thickBot="1">
      <c r="A50" s="306"/>
      <c r="B50" s="279"/>
      <c r="C50" s="307"/>
      <c r="D50" s="308"/>
      <c r="E50" s="308"/>
      <c r="F50" s="308"/>
      <c r="G50" s="308"/>
      <c r="H50" s="308"/>
      <c r="I50" s="308"/>
      <c r="J50" s="308"/>
      <c r="K50" s="308"/>
      <c r="L50" s="308"/>
      <c r="M50" s="159"/>
      <c r="N50" s="159"/>
      <c r="O50" s="170"/>
      <c r="P50" s="170"/>
      <c r="Q50" s="159"/>
      <c r="R50" s="159"/>
      <c r="S50" s="159"/>
      <c r="T50" s="159"/>
      <c r="U50" s="159"/>
      <c r="V50" s="85"/>
      <c r="W50" s="85"/>
      <c r="X50" s="85"/>
      <c r="Y50" s="159"/>
      <c r="Z50" s="159"/>
      <c r="AA50" s="159"/>
      <c r="AB50" s="159"/>
      <c r="AC50" s="159"/>
      <c r="AD50" s="159"/>
      <c r="AE50" s="283"/>
      <c r="AF50" s="159"/>
      <c r="AG50" s="159"/>
      <c r="AH50" s="159"/>
      <c r="AI50" s="159"/>
      <c r="AJ50" s="159"/>
      <c r="AN50" s="300"/>
      <c r="AO50" s="300"/>
    </row>
    <row r="51" spans="1:48" ht="48.75" customHeight="1" thickBot="1">
      <c r="A51" s="309"/>
      <c r="B51" s="310"/>
      <c r="C51" s="311"/>
      <c r="D51" s="312"/>
      <c r="E51" s="312">
        <v>1996</v>
      </c>
      <c r="F51" s="313"/>
      <c r="G51" s="314" t="s">
        <v>2</v>
      </c>
      <c r="H51" s="315"/>
      <c r="I51" s="316"/>
      <c r="J51" s="314">
        <v>1998</v>
      </c>
      <c r="K51" s="315"/>
      <c r="L51" s="315"/>
      <c r="M51" s="315">
        <v>2000</v>
      </c>
      <c r="N51" s="315"/>
      <c r="O51" s="317"/>
      <c r="P51" s="318">
        <v>2001</v>
      </c>
      <c r="Q51" s="315"/>
      <c r="R51" s="315"/>
      <c r="S51" s="319" t="s">
        <v>3</v>
      </c>
      <c r="T51" s="320"/>
      <c r="U51" s="321"/>
      <c r="V51" s="319" t="s">
        <v>4</v>
      </c>
      <c r="W51" s="320"/>
      <c r="X51" s="321"/>
      <c r="Y51" s="319">
        <v>2005</v>
      </c>
      <c r="Z51" s="320"/>
      <c r="AA51" s="321"/>
      <c r="AB51" s="319">
        <v>2006</v>
      </c>
      <c r="AC51" s="320"/>
      <c r="AD51" s="321"/>
      <c r="AE51" s="17">
        <v>2007</v>
      </c>
      <c r="AF51" s="18"/>
      <c r="AG51" s="19"/>
      <c r="AH51" s="17" t="s">
        <v>5</v>
      </c>
      <c r="AI51" s="18"/>
      <c r="AJ51" s="19"/>
      <c r="AK51" s="20" t="s">
        <v>6</v>
      </c>
      <c r="AL51" s="21"/>
      <c r="AM51" s="22"/>
      <c r="AN51" s="20" t="s">
        <v>7</v>
      </c>
      <c r="AO51" s="21"/>
      <c r="AP51" s="22"/>
      <c r="AQ51" s="20" t="s">
        <v>8</v>
      </c>
      <c r="AR51" s="21"/>
      <c r="AS51" s="22"/>
      <c r="AT51" s="20">
        <v>2012</v>
      </c>
      <c r="AU51" s="21"/>
      <c r="AV51" s="22"/>
    </row>
    <row r="52" spans="1:48" ht="44.25" customHeight="1" thickBot="1">
      <c r="A52" s="322"/>
      <c r="B52" s="323"/>
      <c r="C52" s="324"/>
      <c r="D52" s="308" t="s">
        <v>9</v>
      </c>
      <c r="E52" s="308" t="s">
        <v>10</v>
      </c>
      <c r="F52" s="325" t="s">
        <v>11</v>
      </c>
      <c r="G52" s="326" t="s">
        <v>9</v>
      </c>
      <c r="H52" s="307" t="s">
        <v>10</v>
      </c>
      <c r="I52" s="325" t="s">
        <v>11</v>
      </c>
      <c r="J52" s="308" t="s">
        <v>9</v>
      </c>
      <c r="K52" s="308" t="s">
        <v>10</v>
      </c>
      <c r="L52" s="325" t="s">
        <v>11</v>
      </c>
      <c r="M52" s="326" t="s">
        <v>9</v>
      </c>
      <c r="N52" s="308" t="s">
        <v>10</v>
      </c>
      <c r="O52" s="325" t="s">
        <v>11</v>
      </c>
      <c r="P52" s="326" t="s">
        <v>9</v>
      </c>
      <c r="Q52" s="308" t="s">
        <v>10</v>
      </c>
      <c r="R52" s="308" t="s">
        <v>11</v>
      </c>
      <c r="S52" s="327" t="s">
        <v>9</v>
      </c>
      <c r="T52" s="328" t="s">
        <v>10</v>
      </c>
      <c r="U52" s="329" t="s">
        <v>11</v>
      </c>
      <c r="V52" s="330" t="s">
        <v>9</v>
      </c>
      <c r="W52" s="331" t="s">
        <v>10</v>
      </c>
      <c r="X52" s="332" t="s">
        <v>11</v>
      </c>
      <c r="Y52" s="327" t="s">
        <v>9</v>
      </c>
      <c r="Z52" s="328" t="s">
        <v>10</v>
      </c>
      <c r="AA52" s="329" t="s">
        <v>11</v>
      </c>
      <c r="AB52" s="330" t="s">
        <v>9</v>
      </c>
      <c r="AC52" s="331" t="s">
        <v>10</v>
      </c>
      <c r="AD52" s="332" t="s">
        <v>11</v>
      </c>
      <c r="AE52" s="330" t="s">
        <v>9</v>
      </c>
      <c r="AF52" s="331" t="s">
        <v>10</v>
      </c>
      <c r="AG52" s="332" t="s">
        <v>11</v>
      </c>
      <c r="AH52" s="333" t="s">
        <v>9</v>
      </c>
      <c r="AI52" s="334" t="s">
        <v>10</v>
      </c>
      <c r="AJ52" s="335" t="s">
        <v>11</v>
      </c>
      <c r="AK52" s="38" t="s">
        <v>9</v>
      </c>
      <c r="AL52" s="39" t="s">
        <v>12</v>
      </c>
      <c r="AM52" s="40" t="s">
        <v>13</v>
      </c>
      <c r="AN52" s="38" t="s">
        <v>9</v>
      </c>
      <c r="AO52" s="39" t="s">
        <v>12</v>
      </c>
      <c r="AP52" s="40" t="s">
        <v>14</v>
      </c>
      <c r="AQ52" s="38" t="s">
        <v>9</v>
      </c>
      <c r="AR52" s="39" t="s">
        <v>12</v>
      </c>
      <c r="AS52" s="40" t="s">
        <v>14</v>
      </c>
      <c r="AT52" s="38" t="s">
        <v>9</v>
      </c>
      <c r="AU52" s="39" t="s">
        <v>12</v>
      </c>
      <c r="AV52" s="40" t="s">
        <v>14</v>
      </c>
    </row>
    <row r="53" spans="1:48" s="352" customFormat="1" ht="41.25" customHeight="1" thickBot="1">
      <c r="A53" s="336"/>
      <c r="B53" s="337"/>
      <c r="C53" s="338">
        <v>1</v>
      </c>
      <c r="D53" s="339">
        <v>5</v>
      </c>
      <c r="E53" s="339">
        <v>6</v>
      </c>
      <c r="F53" s="340">
        <v>7</v>
      </c>
      <c r="G53" s="341">
        <v>2</v>
      </c>
      <c r="H53" s="339">
        <v>3</v>
      </c>
      <c r="I53" s="340">
        <v>4</v>
      </c>
      <c r="J53" s="339">
        <v>2</v>
      </c>
      <c r="K53" s="339">
        <v>3</v>
      </c>
      <c r="L53" s="340">
        <v>4</v>
      </c>
      <c r="M53" s="342">
        <v>5</v>
      </c>
      <c r="N53" s="343">
        <v>6</v>
      </c>
      <c r="O53" s="344">
        <v>7</v>
      </c>
      <c r="P53" s="342">
        <v>8</v>
      </c>
      <c r="Q53" s="343">
        <v>9</v>
      </c>
      <c r="R53" s="345">
        <v>10</v>
      </c>
      <c r="S53" s="346">
        <v>2</v>
      </c>
      <c r="T53" s="342">
        <v>3</v>
      </c>
      <c r="U53" s="347">
        <v>4</v>
      </c>
      <c r="V53" s="346">
        <v>2</v>
      </c>
      <c r="W53" s="342">
        <v>3</v>
      </c>
      <c r="X53" s="347">
        <v>1</v>
      </c>
      <c r="Y53" s="348">
        <v>2</v>
      </c>
      <c r="Z53" s="349">
        <v>3</v>
      </c>
      <c r="AA53" s="347">
        <v>4</v>
      </c>
      <c r="AB53" s="348">
        <v>2</v>
      </c>
      <c r="AC53" s="349">
        <v>3</v>
      </c>
      <c r="AD53" s="347">
        <v>4</v>
      </c>
      <c r="AE53" s="54">
        <v>2</v>
      </c>
      <c r="AF53" s="55">
        <v>3</v>
      </c>
      <c r="AG53" s="56">
        <v>4</v>
      </c>
      <c r="AH53" s="54">
        <v>5</v>
      </c>
      <c r="AI53" s="55">
        <v>6</v>
      </c>
      <c r="AJ53" s="56">
        <v>7</v>
      </c>
      <c r="AK53" s="350">
        <v>2</v>
      </c>
      <c r="AL53" s="58">
        <v>3</v>
      </c>
      <c r="AM53" s="351">
        <v>4</v>
      </c>
      <c r="AN53" s="57">
        <v>2</v>
      </c>
      <c r="AO53" s="58">
        <v>3</v>
      </c>
      <c r="AP53" s="59">
        <v>4</v>
      </c>
      <c r="AQ53" s="58">
        <v>5</v>
      </c>
      <c r="AR53" s="58">
        <v>6</v>
      </c>
      <c r="AS53" s="59">
        <v>7</v>
      </c>
      <c r="AT53" s="58">
        <v>8</v>
      </c>
      <c r="AU53" s="58">
        <v>9</v>
      </c>
      <c r="AV53" s="59">
        <v>10</v>
      </c>
    </row>
    <row r="54" spans="1:48" ht="24.95" customHeight="1">
      <c r="A54" s="269"/>
      <c r="B54" s="270"/>
      <c r="C54" s="72" t="s">
        <v>56</v>
      </c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279"/>
      <c r="Q54" s="279"/>
      <c r="R54" s="279"/>
      <c r="S54" s="353">
        <v>0</v>
      </c>
      <c r="T54" s="224">
        <v>0</v>
      </c>
      <c r="U54" s="75">
        <v>0</v>
      </c>
      <c r="V54" s="211">
        <v>0</v>
      </c>
      <c r="W54" s="212">
        <v>0</v>
      </c>
      <c r="X54" s="112">
        <v>0</v>
      </c>
      <c r="Y54" s="274">
        <v>0</v>
      </c>
      <c r="Z54" s="231">
        <v>0</v>
      </c>
      <c r="AA54" s="230">
        <v>0</v>
      </c>
      <c r="AB54" s="275">
        <v>0</v>
      </c>
      <c r="AC54" s="276">
        <v>0</v>
      </c>
      <c r="AD54" s="277">
        <v>0</v>
      </c>
      <c r="AE54" s="275">
        <f>'Global BOP2010-2012 Leone '!AE54/2984.51</f>
        <v>0</v>
      </c>
      <c r="AF54" s="276">
        <f>'Global BOP2010-2012 Leone '!AF54/2984.51</f>
        <v>0</v>
      </c>
      <c r="AG54" s="276">
        <f>'Global BOP2010-2012 Leone '!AG54/2984.51</f>
        <v>0</v>
      </c>
      <c r="AH54" s="275">
        <f>'Global BOP2010-2012 Leone '!AH54/2981.1</f>
        <v>1582.5228942336721</v>
      </c>
      <c r="AI54" s="276">
        <f>'Global BOP2010-2012 Leone '!AI54/2981.1</f>
        <v>0</v>
      </c>
      <c r="AJ54" s="276">
        <f>'Global BOP2010-2012 Leone '!AJ54/2981.1</f>
        <v>1582.5228942336721</v>
      </c>
      <c r="AK54" s="275">
        <f>'Global BOP2010-2012 Leone '!AK54/3385.65</f>
        <v>10998.236675379912</v>
      </c>
      <c r="AL54" s="276">
        <f>'Global BOP2010-2012 Leone '!AL54/3385.65</f>
        <v>-31323.446014797748</v>
      </c>
      <c r="AM54" s="277">
        <f>'Global BOP2010-2012 Leone '!AM54/3385.65</f>
        <v>-20325.209339417837</v>
      </c>
      <c r="AN54" s="274">
        <v>9519.7714237757991</v>
      </c>
      <c r="AO54" s="231">
        <v>8697.5669228197457</v>
      </c>
      <c r="AP54" s="231">
        <v>18217.338346595545</v>
      </c>
      <c r="AQ54" s="274">
        <v>59922.974292006336</v>
      </c>
      <c r="AR54" s="231">
        <v>0</v>
      </c>
      <c r="AS54" s="231">
        <v>59922.974292006336</v>
      </c>
      <c r="AT54" s="275">
        <v>74524.126020224925</v>
      </c>
      <c r="AU54" s="276">
        <v>0</v>
      </c>
      <c r="AV54" s="277">
        <v>74524.126020224925</v>
      </c>
    </row>
    <row r="55" spans="1:48" ht="24.95" customHeight="1">
      <c r="A55" s="287"/>
      <c r="B55" s="279"/>
      <c r="C55" s="109" t="s">
        <v>57</v>
      </c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279"/>
      <c r="Q55" s="279"/>
      <c r="R55" s="279"/>
      <c r="S55" s="82">
        <v>0</v>
      </c>
      <c r="T55" s="85">
        <v>0</v>
      </c>
      <c r="U55" s="88">
        <v>0</v>
      </c>
      <c r="V55" s="211">
        <v>0</v>
      </c>
      <c r="W55" s="212">
        <v>0</v>
      </c>
      <c r="X55" s="112">
        <v>0</v>
      </c>
      <c r="Y55" s="282">
        <v>0</v>
      </c>
      <c r="Z55" s="283">
        <v>0</v>
      </c>
      <c r="AA55" s="229">
        <v>0</v>
      </c>
      <c r="AB55" s="274">
        <f>'Global BOP2010-2012 Leone '!AB55/2961.91</f>
        <v>0</v>
      </c>
      <c r="AC55" s="231">
        <f>'Global BOP2010-2012 Leone '!AC55/2961.91</f>
        <v>0</v>
      </c>
      <c r="AD55" s="230">
        <f>'Global BOP2010-2012 Leone '!AD55/2961.91</f>
        <v>0</v>
      </c>
      <c r="AE55" s="274">
        <f>'Global BOP2010-2012 Leone '!AE55/2984.51</f>
        <v>0</v>
      </c>
      <c r="AF55" s="231">
        <f>'Global BOP2010-2012 Leone '!AF55/2984.51</f>
        <v>0</v>
      </c>
      <c r="AG55" s="231">
        <f>'Global BOP2010-2012 Leone '!AG55/2984.51</f>
        <v>0</v>
      </c>
      <c r="AH55" s="282">
        <f>'Global BOP2010-2012 Leone '!AH55/2981.1</f>
        <v>0</v>
      </c>
      <c r="AI55" s="283">
        <f>'Global BOP2010-2012 Leone '!AI55/2981.1</f>
        <v>0</v>
      </c>
      <c r="AJ55" s="283">
        <f>'Global BOP2010-2012 Leone '!AJ55/2981.1</f>
        <v>0</v>
      </c>
      <c r="AK55" s="274">
        <f>'Global BOP2010-2012 Leone '!AK55/3385.65</f>
        <v>0</v>
      </c>
      <c r="AL55" s="231">
        <f>'Global BOP2010-2012 Leone '!AL55/3385.65</f>
        <v>-25961.700707397398</v>
      </c>
      <c r="AM55" s="230">
        <f>'Global BOP2010-2012 Leone '!AM55/3385.65</f>
        <v>-25961.700707397398</v>
      </c>
      <c r="AN55" s="274">
        <v>7419.1163355299332</v>
      </c>
      <c r="AO55" s="231">
        <v>8838.1027075807742</v>
      </c>
      <c r="AP55" s="231">
        <v>16257.219043110706</v>
      </c>
      <c r="AQ55" s="274">
        <v>12692.180698728969</v>
      </c>
      <c r="AR55" s="231">
        <v>0</v>
      </c>
      <c r="AS55" s="230">
        <v>12692.180698728969</v>
      </c>
      <c r="AT55" s="274">
        <v>8420.9997892550164</v>
      </c>
      <c r="AU55" s="231">
        <v>0</v>
      </c>
      <c r="AV55" s="230">
        <v>8420.9997892550164</v>
      </c>
    </row>
    <row r="56" spans="1:48" ht="24.95" customHeight="1">
      <c r="A56" s="287"/>
      <c r="B56" s="279"/>
      <c r="C56" s="109" t="s">
        <v>58</v>
      </c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279"/>
      <c r="Q56" s="279"/>
      <c r="R56" s="279"/>
      <c r="S56" s="82">
        <v>0</v>
      </c>
      <c r="T56" s="85">
        <v>0</v>
      </c>
      <c r="U56" s="88">
        <v>0</v>
      </c>
      <c r="V56" s="211">
        <v>0</v>
      </c>
      <c r="W56" s="212">
        <v>0</v>
      </c>
      <c r="X56" s="112">
        <v>0</v>
      </c>
      <c r="Y56" s="282">
        <v>0</v>
      </c>
      <c r="Z56" s="283">
        <v>0</v>
      </c>
      <c r="AA56" s="229">
        <v>0</v>
      </c>
      <c r="AB56" s="274">
        <f>'Global BOP2010-2012 Leone '!AB56/2961.91</f>
        <v>0</v>
      </c>
      <c r="AC56" s="231">
        <f>'Global BOP2010-2012 Leone '!AC56/2961.91</f>
        <v>0</v>
      </c>
      <c r="AD56" s="230">
        <f>'Global BOP2010-2012 Leone '!AD56/2961.91</f>
        <v>0</v>
      </c>
      <c r="AE56" s="274">
        <f>'Global BOP2010-2012 Leone '!AE56/2984.51</f>
        <v>0</v>
      </c>
      <c r="AF56" s="231">
        <f>'Global BOP2010-2012 Leone '!AF56/2984.51</f>
        <v>0</v>
      </c>
      <c r="AG56" s="231">
        <f>'Global BOP2010-2012 Leone '!AG56/2984.51</f>
        <v>0</v>
      </c>
      <c r="AH56" s="282">
        <f>'Global BOP2010-2012 Leone '!AH56/2981.1</f>
        <v>1582.5228942336721</v>
      </c>
      <c r="AI56" s="283">
        <f>'Global BOP2010-2012 Leone '!AI56/2981.1</f>
        <v>0</v>
      </c>
      <c r="AJ56" s="283">
        <f>'Global BOP2010-2012 Leone '!AJ56/2981.1</f>
        <v>1582.5228942336721</v>
      </c>
      <c r="AK56" s="274">
        <f>'Global BOP2010-2012 Leone '!AK56/3385.65</f>
        <v>10998.236675379912</v>
      </c>
      <c r="AL56" s="231">
        <f>'Global BOP2010-2012 Leone '!AL56/3385.65</f>
        <v>-5361.7453074003515</v>
      </c>
      <c r="AM56" s="230">
        <f>'Global BOP2010-2012 Leone '!AM56/3385.65</f>
        <v>5636.4913679795609</v>
      </c>
      <c r="AN56" s="274">
        <v>2100.6550882458669</v>
      </c>
      <c r="AO56" s="231">
        <v>-140.53578476102854</v>
      </c>
      <c r="AP56" s="231">
        <v>1960.1193034848382</v>
      </c>
      <c r="AQ56" s="274">
        <v>47230.793593277369</v>
      </c>
      <c r="AR56" s="231">
        <v>0</v>
      </c>
      <c r="AS56" s="230">
        <v>47230.793593277369</v>
      </c>
      <c r="AT56" s="274">
        <v>66103.126230969894</v>
      </c>
      <c r="AU56" s="231">
        <v>0</v>
      </c>
      <c r="AV56" s="230">
        <v>66103.126230969894</v>
      </c>
    </row>
    <row r="57" spans="1:48" ht="24.95" customHeight="1">
      <c r="A57" s="287"/>
      <c r="B57" s="279"/>
      <c r="C57" s="72" t="s">
        <v>59</v>
      </c>
      <c r="D57" s="307"/>
      <c r="E57" s="307"/>
      <c r="F57" s="307"/>
      <c r="G57" s="307"/>
      <c r="H57" s="307"/>
      <c r="I57" s="307"/>
      <c r="J57" s="307"/>
      <c r="K57" s="307"/>
      <c r="L57" s="307"/>
      <c r="M57" s="71">
        <f t="shared" ref="M57:R57" si="1">SUM(M58:M59)</f>
        <v>0</v>
      </c>
      <c r="N57" s="71">
        <f t="shared" si="1"/>
        <v>0</v>
      </c>
      <c r="O57" s="71">
        <f t="shared" si="1"/>
        <v>0</v>
      </c>
      <c r="P57" s="71">
        <f t="shared" si="1"/>
        <v>0</v>
      </c>
      <c r="Q57" s="71">
        <f t="shared" si="1"/>
        <v>0</v>
      </c>
      <c r="R57" s="71">
        <f t="shared" si="1"/>
        <v>0</v>
      </c>
      <c r="S57" s="82">
        <v>65534.801398145362</v>
      </c>
      <c r="T57" s="71">
        <v>-41632.801033503594</v>
      </c>
      <c r="U57" s="75">
        <v>24947.583671682725</v>
      </c>
      <c r="V57" s="211">
        <v>52099.725243401328</v>
      </c>
      <c r="W57" s="212">
        <v>-48457.999407692587</v>
      </c>
      <c r="X57" s="112">
        <v>15073.680376115204</v>
      </c>
      <c r="Y57" s="274">
        <v>1210.4080509691685</v>
      </c>
      <c r="Z57" s="231">
        <v>-28285.124988938238</v>
      </c>
      <c r="AA57" s="230">
        <v>-27979.988695306234</v>
      </c>
      <c r="AB57" s="274">
        <f>'Global BOP2010-2012 Leone '!AB57/2961.91</f>
        <v>101318.34721514159</v>
      </c>
      <c r="AC57" s="231">
        <f>'Global BOP2010-2012 Leone '!AC57/2961.91</f>
        <v>-285263.44471322809</v>
      </c>
      <c r="AD57" s="230">
        <f>'Global BOP2010-2012 Leone '!AD57/2961.91</f>
        <v>-187141.61416556296</v>
      </c>
      <c r="AE57" s="274">
        <f>'Global BOP2010-2012 Leone '!AE57/2984.51</f>
        <v>273766.04831613897</v>
      </c>
      <c r="AF57" s="231">
        <f>'Global BOP2010-2012 Leone '!AF57/2984.51</f>
        <v>-715823.60703244153</v>
      </c>
      <c r="AG57" s="231">
        <f>'Global BOP2010-2012 Leone '!AG57/2984.51</f>
        <v>-424895.3866209836</v>
      </c>
      <c r="AH57" s="274">
        <f>'Global BOP2010-2012 Leone '!AH57/2981.1</f>
        <v>96171.251843279329</v>
      </c>
      <c r="AI57" s="231">
        <f>'Global BOP2010-2012 Leone '!AI57/2981.1</f>
        <v>-56067.538405379397</v>
      </c>
      <c r="AJ57" s="231">
        <f>'Global BOP2010-2012 Leone '!AJ57/2981.1</f>
        <v>36195.552803189588</v>
      </c>
      <c r="AK57" s="274">
        <f>'Global BOP2010-2012 Leone '!AK57/3385.65</f>
        <v>260360.39072672019</v>
      </c>
      <c r="AL57" s="231">
        <f>'Global BOP2010-2012 Leone '!AL57/3385.65</f>
        <v>-64585.707424345019</v>
      </c>
      <c r="AM57" s="230">
        <f>'Global BOP2010-2012 Leone '!AM57/3385.65</f>
        <v>259083.17439294336</v>
      </c>
      <c r="AN57" s="274">
        <v>202748.06029332179</v>
      </c>
      <c r="AO57" s="231">
        <v>-72941.433212231612</v>
      </c>
      <c r="AP57" s="231">
        <v>100242.68811453332</v>
      </c>
      <c r="AQ57" s="274">
        <v>686098.46791869937</v>
      </c>
      <c r="AR57" s="231">
        <v>-133541.30218496916</v>
      </c>
      <c r="AS57" s="230">
        <v>662746.72743648675</v>
      </c>
      <c r="AT57" s="274">
        <v>317801.97691334429</v>
      </c>
      <c r="AU57" s="231">
        <v>-101236.56426844276</v>
      </c>
      <c r="AV57" s="230">
        <v>314038.46913981519</v>
      </c>
    </row>
    <row r="58" spans="1:48" ht="24.95" customHeight="1">
      <c r="A58" s="287"/>
      <c r="B58" s="279"/>
      <c r="C58" s="301" t="s">
        <v>60</v>
      </c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279"/>
      <c r="Q58" s="279"/>
      <c r="R58" s="279"/>
      <c r="S58" s="82">
        <v>9.3799831160303916E-3</v>
      </c>
      <c r="T58" s="85">
        <v>-522.80103350359423</v>
      </c>
      <c r="U58" s="89">
        <v>522.79165352047823</v>
      </c>
      <c r="V58" s="127">
        <v>4394.2943767815495</v>
      </c>
      <c r="W58" s="128">
        <v>-5769.0100322067156</v>
      </c>
      <c r="X58" s="129">
        <v>10057.238884981303</v>
      </c>
      <c r="Y58" s="282">
        <v>1210.4080509691685</v>
      </c>
      <c r="Z58" s="283">
        <v>-2205.1250581522136</v>
      </c>
      <c r="AA58" s="229">
        <v>-1899.988764520207</v>
      </c>
      <c r="AB58" s="282">
        <f>'Global BOP2010-2012 Leone '!AB58/2961.91</f>
        <v>0</v>
      </c>
      <c r="AC58" s="283">
        <f>'Global BOP2010-2012 Leone '!AC58/2961.91</f>
        <v>-3793.868122447152</v>
      </c>
      <c r="AD58" s="229">
        <f>'Global BOP2010-2012 Leone '!AD58/2961.91</f>
        <v>-6990.3847899235825</v>
      </c>
      <c r="AE58" s="282">
        <f>'Global BOP2010-2012 Leone '!AE58/2984.51</f>
        <v>43662.800211760048</v>
      </c>
      <c r="AF58" s="283">
        <f>'Global BOP2010-2012 Leone '!AF58/2984.51</f>
        <v>-47421.730677529056</v>
      </c>
      <c r="AG58" s="283">
        <f>'Global BOP2010-2012 Leone '!AG58/2984.51</f>
        <v>13403.241629549997</v>
      </c>
      <c r="AH58" s="282">
        <f>'Global BOP2010-2012 Leone '!AH58/2981.1</f>
        <v>66925.04780114723</v>
      </c>
      <c r="AI58" s="283">
        <f>'Global BOP2010-2012 Leone '!AI58/2981.1</f>
        <v>-25800.042114295557</v>
      </c>
      <c r="AJ58" s="283">
        <f>'Global BOP2010-2012 Leone '!AJ58/2981.1</f>
        <v>-2811.4848216301111</v>
      </c>
      <c r="AK58" s="274">
        <f>'Global BOP2010-2012 Leone '!AK58/3385.65</f>
        <v>24608.403362869758</v>
      </c>
      <c r="AL58" s="231">
        <f>'Global BOP2010-2012 Leone '!AL58/3385.65</f>
        <v>-33806.50076627938</v>
      </c>
      <c r="AM58" s="230">
        <f>'Global BOP2010-2012 Leone '!AM58/3385.65</f>
        <v>21728.956862985957</v>
      </c>
      <c r="AN58" s="274">
        <v>87717.622356711901</v>
      </c>
      <c r="AO58" s="231">
        <v>-17207.49341416897</v>
      </c>
      <c r="AP58" s="231">
        <v>-5484.8459087098654</v>
      </c>
      <c r="AQ58" s="274">
        <v>362638.63407221605</v>
      </c>
      <c r="AR58" s="231">
        <v>-21443.966750580563</v>
      </c>
      <c r="AS58" s="230">
        <v>276339.13456262468</v>
      </c>
      <c r="AT58" s="274">
        <v>94271.319463598324</v>
      </c>
      <c r="AU58" s="231">
        <v>-22403.038945814918</v>
      </c>
      <c r="AV58" s="230">
        <v>98788.384820940119</v>
      </c>
    </row>
    <row r="59" spans="1:48" ht="24.95" customHeight="1">
      <c r="A59" s="287"/>
      <c r="B59" s="279"/>
      <c r="C59" s="301" t="s">
        <v>61</v>
      </c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279"/>
      <c r="Q59" s="279"/>
      <c r="R59" s="279"/>
      <c r="S59" s="82">
        <v>65534.792018162247</v>
      </c>
      <c r="T59" s="85">
        <v>-41110</v>
      </c>
      <c r="U59" s="88">
        <v>24424.792018162247</v>
      </c>
      <c r="V59" s="127">
        <v>47705.430866619776</v>
      </c>
      <c r="W59" s="128">
        <v>-42688.989375485871</v>
      </c>
      <c r="X59" s="129">
        <v>5016.4414911338999</v>
      </c>
      <c r="Y59" s="282">
        <v>0</v>
      </c>
      <c r="Z59" s="283">
        <v>-26079.999930786027</v>
      </c>
      <c r="AA59" s="229">
        <v>-26079.999930786027</v>
      </c>
      <c r="AB59" s="282">
        <f>'Global BOP2010-2012 Leone '!AB59/2961.91</f>
        <v>101318.34721514159</v>
      </c>
      <c r="AC59" s="283">
        <f>'Global BOP2010-2012 Leone '!AC59/2961.91</f>
        <v>-281469.57659078093</v>
      </c>
      <c r="AD59" s="229">
        <f>'Global BOP2010-2012 Leone '!AD59/2961.91</f>
        <v>-180151.22937563935</v>
      </c>
      <c r="AE59" s="282">
        <f>'Global BOP2010-2012 Leone '!AE59/2984.51</f>
        <v>230103.24810437893</v>
      </c>
      <c r="AF59" s="283">
        <f>'Global BOP2010-2012 Leone '!AF59/2984.51</f>
        <v>-668401.87635491253</v>
      </c>
      <c r="AG59" s="283">
        <f>'Global BOP2010-2012 Leone '!AG59/2984.51</f>
        <v>-438298.62825053354</v>
      </c>
      <c r="AH59" s="282">
        <f>'Global BOP2010-2012 Leone '!AH59/2981.1</f>
        <v>29246.204042132111</v>
      </c>
      <c r="AI59" s="283">
        <f>'Global BOP2010-2012 Leone '!AI59/2981.1</f>
        <v>-30267.496291083833</v>
      </c>
      <c r="AJ59" s="283">
        <f>'Global BOP2010-2012 Leone '!AJ59/2981.1</f>
        <v>39007.037624819699</v>
      </c>
      <c r="AK59" s="274">
        <f>'Global BOP2010-2012 Leone '!AK59/3385.65</f>
        <v>235751.98736385044</v>
      </c>
      <c r="AL59" s="231">
        <f>'Global BOP2010-2012 Leone '!AL59/3385.65</f>
        <v>-30779.20665806565</v>
      </c>
      <c r="AM59" s="230">
        <f>'Global BOP2010-2012 Leone '!AM59/3385.65</f>
        <v>237354.21752995742</v>
      </c>
      <c r="AN59" s="274">
        <v>115030.43793660989</v>
      </c>
      <c r="AO59" s="231">
        <v>-55733.939798062638</v>
      </c>
      <c r="AP59" s="231">
        <v>105727.53402324318</v>
      </c>
      <c r="AQ59" s="274">
        <v>323459.83384648332</v>
      </c>
      <c r="AR59" s="231">
        <v>-112097.3354343886</v>
      </c>
      <c r="AS59" s="230">
        <v>386407.59287386201</v>
      </c>
      <c r="AT59" s="274">
        <v>223530.65744974598</v>
      </c>
      <c r="AU59" s="231">
        <v>-78833.525322627844</v>
      </c>
      <c r="AV59" s="230">
        <v>215250.08431887513</v>
      </c>
    </row>
    <row r="60" spans="1:48" ht="24.95" customHeight="1">
      <c r="A60" s="287"/>
      <c r="B60" s="279"/>
      <c r="C60" s="301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279"/>
      <c r="Q60" s="279"/>
      <c r="R60" s="279"/>
      <c r="S60" s="82">
        <v>0</v>
      </c>
      <c r="T60" s="71">
        <v>0</v>
      </c>
      <c r="U60" s="75">
        <v>0</v>
      </c>
      <c r="V60" s="211"/>
      <c r="W60" s="212"/>
      <c r="X60" s="112"/>
      <c r="Y60" s="274"/>
      <c r="Z60" s="231"/>
      <c r="AA60" s="230"/>
      <c r="AB60" s="282"/>
      <c r="AC60" s="283"/>
      <c r="AD60" s="229"/>
      <c r="AE60" s="282">
        <f>'Global BOP2010-2012 Leone '!AE60/2984.51</f>
        <v>0</v>
      </c>
      <c r="AF60" s="283">
        <f>'Global BOP2010-2012 Leone '!AF60/2984.51</f>
        <v>0</v>
      </c>
      <c r="AG60" s="283">
        <f>'Global BOP2010-2012 Leone '!AG60/2984.51</f>
        <v>0</v>
      </c>
      <c r="AH60" s="274">
        <f>'Global BOP2010-2012 Leone '!AH60/2981.1</f>
        <v>0</v>
      </c>
      <c r="AI60" s="231">
        <f>'Global BOP2010-2012 Leone '!AI60/2981.1</f>
        <v>0</v>
      </c>
      <c r="AJ60" s="231">
        <f>'Global BOP2010-2012 Leone '!AJ60/2981.1</f>
        <v>0</v>
      </c>
      <c r="AK60" s="274">
        <f>'Global BOP2010-2012 Leone '!AK60/3385.65</f>
        <v>0</v>
      </c>
      <c r="AL60" s="231">
        <f>'Global BOP2010-2012 Leone '!AL60/3385.65</f>
        <v>0</v>
      </c>
      <c r="AM60" s="230">
        <f>'Global BOP2010-2012 Leone '!AM60/3385.65</f>
        <v>0</v>
      </c>
      <c r="AN60" s="274">
        <v>0</v>
      </c>
      <c r="AO60" s="231">
        <v>0</v>
      </c>
      <c r="AP60" s="231">
        <v>0</v>
      </c>
      <c r="AQ60" s="274">
        <v>0</v>
      </c>
      <c r="AR60" s="231">
        <v>0</v>
      </c>
      <c r="AS60" s="230">
        <v>0</v>
      </c>
      <c r="AT60" s="274">
        <v>0</v>
      </c>
      <c r="AU60" s="231">
        <v>0</v>
      </c>
      <c r="AV60" s="230">
        <v>0</v>
      </c>
    </row>
    <row r="61" spans="1:48" s="117" customFormat="1" ht="24.95" customHeight="1">
      <c r="A61" s="287" t="s">
        <v>62</v>
      </c>
      <c r="B61" s="279"/>
      <c r="C61" s="123" t="s">
        <v>63</v>
      </c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279"/>
      <c r="Q61" s="279"/>
      <c r="R61" s="279"/>
      <c r="S61" s="82">
        <v>0</v>
      </c>
      <c r="T61" s="71">
        <v>0</v>
      </c>
      <c r="U61" s="75">
        <v>-186797.59591291336</v>
      </c>
      <c r="V61" s="211">
        <v>0</v>
      </c>
      <c r="W61" s="212">
        <v>0</v>
      </c>
      <c r="X61" s="112">
        <v>-217729.23238313975</v>
      </c>
      <c r="Y61" s="274">
        <v>0</v>
      </c>
      <c r="Z61" s="231">
        <v>0</v>
      </c>
      <c r="AA61" s="230">
        <v>-159430.07014087492</v>
      </c>
      <c r="AB61" s="274">
        <f>'Global BOP2010-2012 Leone '!AB61/2961.91</f>
        <v>0</v>
      </c>
      <c r="AC61" s="231">
        <f>'Global BOP2010-2012 Leone '!AC61/2961.91</f>
        <v>0</v>
      </c>
      <c r="AD61" s="230">
        <f>'Global BOP2010-2012 Leone '!AD61/2961.91</f>
        <v>19503.294149406011</v>
      </c>
      <c r="AE61" s="274">
        <f>'Global BOP2010-2012 Leone '!AE61/2984.51</f>
        <v>0</v>
      </c>
      <c r="AF61" s="231">
        <f>'Global BOP2010-2012 Leone '!AF61/2984.51</f>
        <v>0</v>
      </c>
      <c r="AG61" s="231">
        <f>'Global BOP2010-2012 Leone '!AG61/2984.51</f>
        <v>2992.4376254762533</v>
      </c>
      <c r="AH61" s="274">
        <f>'Global BOP2010-2012 Leone '!AH61/2981.1</f>
        <v>0</v>
      </c>
      <c r="AI61" s="231">
        <f>'Global BOP2010-2012 Leone '!AI61/2981.1</f>
        <v>0</v>
      </c>
      <c r="AJ61" s="231">
        <f>'Global BOP2010-2012 Leone '!AJ61/2981.1</f>
        <v>-115573.10741506469</v>
      </c>
      <c r="AK61" s="274">
        <f>'Global BOP2010-2012 Leone '!AK61/3385.65</f>
        <v>0</v>
      </c>
      <c r="AL61" s="231">
        <f>'Global BOP2010-2012 Leone '!AL61/3385.65</f>
        <v>0</v>
      </c>
      <c r="AM61" s="230">
        <f>'Global BOP2010-2012 Leone '!AM61/3385.65</f>
        <v>-6.6687888302878457</v>
      </c>
      <c r="AN61" s="274">
        <v>0</v>
      </c>
      <c r="AO61" s="231">
        <v>0</v>
      </c>
      <c r="AP61" s="231">
        <v>-1825.6691504267469</v>
      </c>
      <c r="AQ61" s="274">
        <v>0</v>
      </c>
      <c r="AR61" s="231">
        <v>0</v>
      </c>
      <c r="AS61" s="230">
        <v>-797.66386929686996</v>
      </c>
      <c r="AT61" s="274">
        <v>0</v>
      </c>
      <c r="AU61" s="231">
        <v>0</v>
      </c>
      <c r="AV61" s="230">
        <v>-957.89820519210741</v>
      </c>
    </row>
    <row r="62" spans="1:48" ht="24.95" customHeight="1">
      <c r="A62" s="287"/>
      <c r="B62" s="279"/>
      <c r="C62" s="72" t="s">
        <v>64</v>
      </c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279"/>
      <c r="Q62" s="279"/>
      <c r="R62" s="279"/>
      <c r="S62" s="82">
        <v>0</v>
      </c>
      <c r="T62" s="71">
        <v>0</v>
      </c>
      <c r="U62" s="75">
        <v>0</v>
      </c>
      <c r="V62" s="211"/>
      <c r="W62" s="212"/>
      <c r="X62" s="112"/>
      <c r="Y62" s="274"/>
      <c r="Z62" s="231"/>
      <c r="AA62" s="230"/>
      <c r="AB62" s="274"/>
      <c r="AC62" s="231"/>
      <c r="AD62" s="230"/>
      <c r="AE62" s="274">
        <f>'Global BOP2010-2012 Leone '!AE62/2984.51</f>
        <v>0</v>
      </c>
      <c r="AF62" s="231">
        <f>'Global BOP2010-2012 Leone '!AF62/2984.51</f>
        <v>0</v>
      </c>
      <c r="AG62" s="231">
        <f>'Global BOP2010-2012 Leone '!AG62/2984.51</f>
        <v>0</v>
      </c>
      <c r="AH62" s="274">
        <f>'Global BOP2010-2012 Leone '!AH62/2981.1</f>
        <v>0</v>
      </c>
      <c r="AI62" s="231">
        <f>'Global BOP2010-2012 Leone '!AI62/2981.1</f>
        <v>0</v>
      </c>
      <c r="AJ62" s="231">
        <f>'Global BOP2010-2012 Leone '!AJ62/2981.1</f>
        <v>0</v>
      </c>
      <c r="AK62" s="274">
        <f>'Global BOP2010-2012 Leone '!AK62/3385.65</f>
        <v>0</v>
      </c>
      <c r="AL62" s="231">
        <f>'Global BOP2010-2012 Leone '!AL62/3385.65</f>
        <v>0</v>
      </c>
      <c r="AM62" s="230">
        <f>'Global BOP2010-2012 Leone '!AM62/3385.65</f>
        <v>0</v>
      </c>
      <c r="AN62" s="274">
        <v>0</v>
      </c>
      <c r="AO62" s="231">
        <v>0</v>
      </c>
      <c r="AP62" s="231">
        <v>0</v>
      </c>
      <c r="AQ62" s="274">
        <v>0</v>
      </c>
      <c r="AR62" s="231">
        <v>0</v>
      </c>
      <c r="AS62" s="230">
        <v>0</v>
      </c>
      <c r="AT62" s="274">
        <v>0</v>
      </c>
      <c r="AU62" s="231">
        <v>0</v>
      </c>
      <c r="AV62" s="230">
        <v>0</v>
      </c>
    </row>
    <row r="63" spans="1:48" s="117" customFormat="1" ht="24.95" customHeight="1">
      <c r="A63" s="287" t="s">
        <v>65</v>
      </c>
      <c r="B63" s="279"/>
      <c r="C63" s="72" t="s">
        <v>98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279"/>
      <c r="Q63" s="279"/>
      <c r="R63" s="279"/>
      <c r="S63" s="82">
        <v>0</v>
      </c>
      <c r="T63" s="71">
        <v>0</v>
      </c>
      <c r="U63" s="75">
        <v>-140021.36666354001</v>
      </c>
      <c r="V63" s="211">
        <v>0</v>
      </c>
      <c r="W63" s="212">
        <v>0</v>
      </c>
      <c r="X63" s="112">
        <v>-159202.45553770405</v>
      </c>
      <c r="Y63" s="274">
        <v>0</v>
      </c>
      <c r="Z63" s="231">
        <v>0</v>
      </c>
      <c r="AA63" s="230">
        <v>-132898.70669264553</v>
      </c>
      <c r="AB63" s="274">
        <f>'Global BOP2010-2012 Leone '!AB63/2961.91</f>
        <v>0</v>
      </c>
      <c r="AC63" s="231">
        <f>'Global BOP2010-2012 Leone '!AC63/2961.91</f>
        <v>0</v>
      </c>
      <c r="AD63" s="230">
        <f>'Global BOP2010-2012 Leone '!AD63/2961.91</f>
        <v>58330.020386261858</v>
      </c>
      <c r="AE63" s="274">
        <f>'Global BOP2010-2012 Leone '!AE63/2984.51</f>
        <v>0</v>
      </c>
      <c r="AF63" s="231">
        <f>'Global BOP2010-2012 Leone '!AF63/2984.51</f>
        <v>0</v>
      </c>
      <c r="AG63" s="231">
        <f>'Global BOP2010-2012 Leone '!AG63/2984.51</f>
        <v>131700.28018332177</v>
      </c>
      <c r="AH63" s="274">
        <f>'Global BOP2010-2012 Leone '!AH63/2981.1</f>
        <v>0</v>
      </c>
      <c r="AI63" s="231">
        <f>'Global BOP2010-2012 Leone '!AI63/2981.1</f>
        <v>0</v>
      </c>
      <c r="AJ63" s="231">
        <f>'Global BOP2010-2012 Leone '!AJ63/2981.1</f>
        <v>-175338.68210762992</v>
      </c>
      <c r="AK63" s="274">
        <f>'Global BOP2010-2012 Leone '!AK63/3385.65</f>
        <v>0</v>
      </c>
      <c r="AL63" s="231">
        <f>'Global BOP2010-2012 Leone '!AL63/3385.65</f>
        <v>0</v>
      </c>
      <c r="AM63" s="230">
        <f>'Global BOP2010-2012 Leone '!AM63/3385.65</f>
        <v>109238.56788923607</v>
      </c>
      <c r="AN63" s="274">
        <v>0</v>
      </c>
      <c r="AO63" s="231">
        <v>0</v>
      </c>
      <c r="AP63" s="231">
        <v>-69658.889052939921</v>
      </c>
      <c r="AQ63" s="274">
        <v>0</v>
      </c>
      <c r="AR63" s="231">
        <v>0</v>
      </c>
      <c r="AS63" s="230">
        <v>-194250.49022436491</v>
      </c>
      <c r="AT63" s="274">
        <v>0</v>
      </c>
      <c r="AU63" s="231">
        <v>0</v>
      </c>
      <c r="AV63" s="230">
        <v>-140128.3944390901</v>
      </c>
    </row>
    <row r="64" spans="1:48" s="117" customFormat="1" ht="24.95" customHeight="1">
      <c r="A64" s="287" t="s">
        <v>67</v>
      </c>
      <c r="B64" s="279">
        <v>7</v>
      </c>
      <c r="C64" s="123" t="s">
        <v>99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279"/>
      <c r="Q64" s="279"/>
      <c r="R64" s="279"/>
      <c r="S64" s="82">
        <v>0</v>
      </c>
      <c r="T64" s="71">
        <v>0</v>
      </c>
      <c r="U64" s="75">
        <v>140021.36666354001</v>
      </c>
      <c r="V64" s="211">
        <v>0</v>
      </c>
      <c r="W64" s="212">
        <v>0</v>
      </c>
      <c r="X64" s="112">
        <v>159202.45553770405</v>
      </c>
      <c r="Y64" s="274">
        <v>0</v>
      </c>
      <c r="Z64" s="231">
        <v>0</v>
      </c>
      <c r="AA64" s="230">
        <v>132898.70669264553</v>
      </c>
      <c r="AB64" s="274">
        <f>'Global BOP2010-2012 Leone '!AB64/2961.91</f>
        <v>0</v>
      </c>
      <c r="AC64" s="231">
        <f>'Global BOP2010-2012 Leone '!AC64/2961.91</f>
        <v>0</v>
      </c>
      <c r="AD64" s="230">
        <f>'Global BOP2010-2012 Leone '!AD64/2961.91</f>
        <v>-58330.020386261858</v>
      </c>
      <c r="AE64" s="274">
        <f>'Global BOP2010-2012 Leone '!AE64/2984.51</f>
        <v>0</v>
      </c>
      <c r="AF64" s="231">
        <f>'Global BOP2010-2012 Leone '!AF64/2984.51</f>
        <v>0</v>
      </c>
      <c r="AG64" s="231">
        <f>'Global BOP2010-2012 Leone '!AG64/2984.51</f>
        <v>-131700.28018332177</v>
      </c>
      <c r="AH64" s="274">
        <f>'Global BOP2010-2012 Leone '!AH64/2981.1</f>
        <v>0</v>
      </c>
      <c r="AI64" s="231">
        <f>'Global BOP2010-2012 Leone '!AI64/2981.1</f>
        <v>0</v>
      </c>
      <c r="AJ64" s="231">
        <f>'Global BOP2010-2012 Leone '!AJ64/2981.1</f>
        <v>175338.68210762992</v>
      </c>
      <c r="AK64" s="274">
        <f>'Global BOP2010-2012 Leone '!AK64/3385.65</f>
        <v>0</v>
      </c>
      <c r="AL64" s="231">
        <f>'Global BOP2010-2012 Leone '!AL64/3385.65</f>
        <v>0</v>
      </c>
      <c r="AM64" s="230">
        <f>'Global BOP2010-2012 Leone '!AM64/3385.65</f>
        <v>-109238.56788923607</v>
      </c>
      <c r="AN64" s="274">
        <v>0</v>
      </c>
      <c r="AO64" s="231">
        <v>0</v>
      </c>
      <c r="AP64" s="231">
        <v>69658.889052939921</v>
      </c>
      <c r="AQ64" s="274">
        <v>0</v>
      </c>
      <c r="AR64" s="231">
        <v>0</v>
      </c>
      <c r="AS64" s="230">
        <v>194250.49022436491</v>
      </c>
      <c r="AT64" s="274">
        <v>0</v>
      </c>
      <c r="AU64" s="231">
        <v>0</v>
      </c>
      <c r="AV64" s="230">
        <v>140128.3944390901</v>
      </c>
    </row>
    <row r="65" spans="1:48" s="117" customFormat="1" ht="24.95" customHeight="1">
      <c r="A65" s="287"/>
      <c r="B65" s="279"/>
      <c r="C65" s="231" t="s">
        <v>69</v>
      </c>
      <c r="D65" s="71" t="e">
        <f>SUM(D66,D67,D69,D70,#REF!,#REF!)</f>
        <v>#REF!</v>
      </c>
      <c r="E65" s="71" t="e">
        <f>SUM(E66,E67,E69,E70,#REF!,#REF!)</f>
        <v>#REF!</v>
      </c>
      <c r="F65" s="71" t="e">
        <f>(D65-E65)</f>
        <v>#REF!</v>
      </c>
      <c r="G65" s="71" t="e">
        <f>SUM(G66,G67,G69,G70,#REF!,#REF!)</f>
        <v>#REF!</v>
      </c>
      <c r="H65" s="71" t="e">
        <f>SUM(H66,H67,H69,H70,#REF!,#REF!)</f>
        <v>#REF!</v>
      </c>
      <c r="I65" s="71" t="e">
        <f>(G65-H65)</f>
        <v>#REF!</v>
      </c>
      <c r="J65" s="71" t="e">
        <f>SUM(J66,J67,J69,J70,#REF!,#REF!)</f>
        <v>#REF!</v>
      </c>
      <c r="K65" s="71" t="e">
        <f>SUM(K66,K67,K69,K70,#REF!,#REF!)</f>
        <v>#REF!</v>
      </c>
      <c r="L65" s="71" t="e">
        <f>(J65-K65)</f>
        <v>#REF!</v>
      </c>
      <c r="M65" s="71" t="e">
        <f>SUM(M66,M67,M69,M70,#REF!,#REF!)</f>
        <v>#REF!</v>
      </c>
      <c r="N65" s="71" t="e">
        <f>SUM(N66,N67,N69,N70,#REF!,#REF!)</f>
        <v>#REF!</v>
      </c>
      <c r="O65" s="71" t="e">
        <f>(M65-N65)</f>
        <v>#REF!</v>
      </c>
      <c r="P65" s="71" t="e">
        <f>SUM(P66,P67,P69,P70,#REF!,#REF!)</f>
        <v>#REF!</v>
      </c>
      <c r="Q65" s="71" t="e">
        <f>SUM(Q66,Q67,Q69,Q70,#REF!,#REF!)</f>
        <v>#REF!</v>
      </c>
      <c r="R65" s="71" t="e">
        <f>(P65-Q65)</f>
        <v>#REF!</v>
      </c>
      <c r="S65" s="82">
        <v>0</v>
      </c>
      <c r="T65" s="280">
        <v>0</v>
      </c>
      <c r="U65" s="113">
        <v>23384.75369017063</v>
      </c>
      <c r="V65" s="211">
        <v>0</v>
      </c>
      <c r="W65" s="212">
        <v>0</v>
      </c>
      <c r="X65" s="112">
        <v>-44740.292451782472</v>
      </c>
      <c r="Y65" s="274">
        <v>0</v>
      </c>
      <c r="Z65" s="231">
        <v>0</v>
      </c>
      <c r="AA65" s="230">
        <v>-57844.851043919152</v>
      </c>
      <c r="AB65" s="282">
        <f>'Global BOP2010-2012 Leone '!AB65/2961.91</f>
        <v>0</v>
      </c>
      <c r="AC65" s="283">
        <f>'Global BOP2010-2012 Leone '!AC65/2961.91</f>
        <v>0</v>
      </c>
      <c r="AD65" s="229">
        <f>'Global BOP2010-2012 Leone '!AD65/2961.91</f>
        <v>-11452.525391478086</v>
      </c>
      <c r="AE65" s="282">
        <f>'Global BOP2010-2012 Leone '!AE65/2984.51</f>
        <v>0</v>
      </c>
      <c r="AF65" s="283">
        <f>'Global BOP2010-2012 Leone '!AF65/2984.51</f>
        <v>0</v>
      </c>
      <c r="AG65" s="283">
        <f>'Global BOP2010-2012 Leone '!AG65/2984.51</f>
        <v>-33898.990524382796</v>
      </c>
      <c r="AH65" s="282">
        <f>'Global BOP2010-2012 Leone '!AH65/2981.1</f>
        <v>0</v>
      </c>
      <c r="AI65" s="283">
        <f>'Global BOP2010-2012 Leone '!AI65/2981.1</f>
        <v>0</v>
      </c>
      <c r="AJ65" s="283">
        <f>'Global BOP2010-2012 Leone '!AJ65/2981.1</f>
        <v>-10157.847965162004</v>
      </c>
      <c r="AK65" s="274">
        <f>'Global BOP2010-2012 Leone '!AK65/3385.65</f>
        <v>0</v>
      </c>
      <c r="AL65" s="231">
        <f>'Global BOP2010-2012 Leone '!AL65/3385.65</f>
        <v>0</v>
      </c>
      <c r="AM65" s="230">
        <f>'Global BOP2010-2012 Leone '!AM65/3385.65</f>
        <v>-231471.04138712419</v>
      </c>
      <c r="AN65" s="274">
        <v>0</v>
      </c>
      <c r="AO65" s="231">
        <v>0</v>
      </c>
      <c r="AP65" s="231">
        <v>-58949.191113944165</v>
      </c>
      <c r="AQ65" s="274">
        <v>0</v>
      </c>
      <c r="AR65" s="231">
        <v>0</v>
      </c>
      <c r="AS65" s="230">
        <v>-35429.470769493681</v>
      </c>
      <c r="AT65" s="274">
        <v>0</v>
      </c>
      <c r="AU65" s="231">
        <v>0</v>
      </c>
      <c r="AV65" s="230">
        <v>-42898.923015777233</v>
      </c>
    </row>
    <row r="66" spans="1:48" ht="24.95" customHeight="1">
      <c r="A66" s="278"/>
      <c r="B66" s="284"/>
      <c r="C66" s="283" t="s">
        <v>70</v>
      </c>
      <c r="D66" s="85">
        <v>0</v>
      </c>
      <c r="E66" s="85">
        <v>0</v>
      </c>
      <c r="F66" s="71">
        <f>(D66-E66)</f>
        <v>0</v>
      </c>
      <c r="G66" s="85">
        <v>0</v>
      </c>
      <c r="H66" s="85">
        <v>0</v>
      </c>
      <c r="I66" s="85">
        <f>(G66-H66)</f>
        <v>0</v>
      </c>
      <c r="J66" s="85">
        <v>0</v>
      </c>
      <c r="K66" s="85">
        <v>0</v>
      </c>
      <c r="L66" s="85">
        <f>(J66-K66)</f>
        <v>0</v>
      </c>
      <c r="M66" s="85">
        <v>0</v>
      </c>
      <c r="N66" s="85">
        <v>0</v>
      </c>
      <c r="O66" s="85">
        <f>(M66-N66)</f>
        <v>0</v>
      </c>
      <c r="P66" s="85">
        <v>0</v>
      </c>
      <c r="Q66" s="85">
        <v>0</v>
      </c>
      <c r="R66" s="85">
        <f>(P66-Q66)</f>
        <v>0</v>
      </c>
      <c r="S66" s="87">
        <v>0</v>
      </c>
      <c r="T66" s="286">
        <v>0</v>
      </c>
      <c r="U66" s="89">
        <v>0</v>
      </c>
      <c r="V66" s="127">
        <v>0</v>
      </c>
      <c r="W66" s="128">
        <v>0</v>
      </c>
      <c r="X66" s="129">
        <v>0</v>
      </c>
      <c r="Y66" s="282">
        <v>0</v>
      </c>
      <c r="Z66" s="283">
        <v>0</v>
      </c>
      <c r="AA66" s="229">
        <v>0</v>
      </c>
      <c r="AB66" s="282">
        <f>'Global BOP2010-2012 Leone '!AB66/2961.91</f>
        <v>0</v>
      </c>
      <c r="AC66" s="283">
        <f>'Global BOP2010-2012 Leone '!AC66/2961.91</f>
        <v>0</v>
      </c>
      <c r="AD66" s="229">
        <f>'Global BOP2010-2012 Leone '!AD66/2961.91</f>
        <v>0</v>
      </c>
      <c r="AE66" s="282">
        <f>'Global BOP2010-2012 Leone '!AE66/2984.51</f>
        <v>0</v>
      </c>
      <c r="AF66" s="283">
        <f>'Global BOP2010-2012 Leone '!AF66/2984.51</f>
        <v>0</v>
      </c>
      <c r="AG66" s="283">
        <f>'Global BOP2010-2012 Leone '!AG66/2984.51</f>
        <v>0</v>
      </c>
      <c r="AH66" s="274">
        <f>'Global BOP2010-2012 Leone '!AH66/2981.1</f>
        <v>0</v>
      </c>
      <c r="AI66" s="231">
        <f>'Global BOP2010-2012 Leone '!AI66/2981.1</f>
        <v>0</v>
      </c>
      <c r="AJ66" s="231">
        <f>'Global BOP2010-2012 Leone '!AJ66/2981.1</f>
        <v>0</v>
      </c>
      <c r="AK66" s="274">
        <f>'Global BOP2010-2012 Leone '!AK66/3385.65</f>
        <v>0</v>
      </c>
      <c r="AL66" s="231">
        <f>'Global BOP2010-2012 Leone '!AL66/3385.65</f>
        <v>0</v>
      </c>
      <c r="AM66" s="230">
        <f>'Global BOP2010-2012 Leone '!AM66/3385.65</f>
        <v>0</v>
      </c>
      <c r="AN66" s="274">
        <v>0</v>
      </c>
      <c r="AO66" s="231">
        <v>0</v>
      </c>
      <c r="AP66" s="231">
        <v>0</v>
      </c>
      <c r="AQ66" s="274">
        <v>0</v>
      </c>
      <c r="AR66" s="231">
        <v>0</v>
      </c>
      <c r="AS66" s="230">
        <v>0</v>
      </c>
      <c r="AT66" s="274">
        <v>0</v>
      </c>
      <c r="AU66" s="231">
        <v>0</v>
      </c>
      <c r="AV66" s="230">
        <v>0</v>
      </c>
    </row>
    <row r="67" spans="1:48" ht="24.95" customHeight="1">
      <c r="A67" s="278"/>
      <c r="B67" s="284"/>
      <c r="C67" s="283" t="s">
        <v>71</v>
      </c>
      <c r="D67" s="85">
        <v>0</v>
      </c>
      <c r="E67" s="85">
        <v>0</v>
      </c>
      <c r="F67" s="71">
        <f>(D67-E67)</f>
        <v>0</v>
      </c>
      <c r="G67" s="85">
        <v>0</v>
      </c>
      <c r="H67" s="85">
        <v>0</v>
      </c>
      <c r="I67" s="85">
        <f>(G67-H67)</f>
        <v>0</v>
      </c>
      <c r="J67" s="85">
        <v>0</v>
      </c>
      <c r="K67" s="85">
        <v>0</v>
      </c>
      <c r="L67" s="85">
        <f>(J67-K67)</f>
        <v>0</v>
      </c>
      <c r="M67" s="85">
        <v>0</v>
      </c>
      <c r="N67" s="85">
        <v>0</v>
      </c>
      <c r="O67" s="85">
        <f>(M67-N67)</f>
        <v>0</v>
      </c>
      <c r="P67" s="85">
        <v>0</v>
      </c>
      <c r="Q67" s="85">
        <v>0</v>
      </c>
      <c r="R67" s="85">
        <f>(P67-Q67)</f>
        <v>0</v>
      </c>
      <c r="S67" s="87">
        <v>0</v>
      </c>
      <c r="T67" s="286">
        <v>0</v>
      </c>
      <c r="U67" s="89">
        <v>-8659.5164192340817</v>
      </c>
      <c r="V67" s="127">
        <v>0</v>
      </c>
      <c r="W67" s="128">
        <v>0</v>
      </c>
      <c r="X67" s="129">
        <v>-14136.609780476067</v>
      </c>
      <c r="Y67" s="282">
        <v>0</v>
      </c>
      <c r="Z67" s="283">
        <v>0</v>
      </c>
      <c r="AA67" s="229">
        <v>13554.155684585015</v>
      </c>
      <c r="AB67" s="282">
        <f>'Global BOP2010-2012 Leone '!AB67/2961.91</f>
        <v>0</v>
      </c>
      <c r="AC67" s="283">
        <f>'Global BOP2010-2012 Leone '!AC67/2961.91</f>
        <v>0</v>
      </c>
      <c r="AD67" s="229">
        <f>'Global BOP2010-2012 Leone '!AD67/2961.91</f>
        <v>5084.2258672444477</v>
      </c>
      <c r="AE67" s="282">
        <f>'Global BOP2010-2012 Leone '!AE67/2984.51</f>
        <v>0</v>
      </c>
      <c r="AF67" s="283">
        <f>'Global BOP2010-2012 Leone '!AF67/2984.51</f>
        <v>0</v>
      </c>
      <c r="AG67" s="283">
        <f>'Global BOP2010-2012 Leone '!AG67/2984.51</f>
        <v>4.826864768420946</v>
      </c>
      <c r="AH67" s="274">
        <f>'Global BOP2010-2012 Leone '!AH67/2981.1</f>
        <v>0</v>
      </c>
      <c r="AI67" s="231">
        <f>'Global BOP2010-2012 Leone '!AI67/2981.1</f>
        <v>0</v>
      </c>
      <c r="AJ67" s="283">
        <f>'Global BOP2010-2012 Leone '!AJ67/2981.1</f>
        <v>-1167.0499432808094</v>
      </c>
      <c r="AK67" s="274">
        <f>'Global BOP2010-2012 Leone '!AK67/3385.65</f>
        <v>0</v>
      </c>
      <c r="AL67" s="231">
        <f>'Global BOP2010-2012 Leone '!AL67/3385.65</f>
        <v>0</v>
      </c>
      <c r="AM67" s="230">
        <f>'Global BOP2010-2012 Leone '!AM67/3385.65</f>
        <v>-278937.94322834059</v>
      </c>
      <c r="AN67" s="274">
        <v>0</v>
      </c>
      <c r="AO67" s="231">
        <v>0</v>
      </c>
      <c r="AP67" s="231">
        <v>-36982.931189634161</v>
      </c>
      <c r="AQ67" s="274">
        <v>0</v>
      </c>
      <c r="AR67" s="231">
        <v>0</v>
      </c>
      <c r="AS67" s="230">
        <v>5012.7878369366972</v>
      </c>
      <c r="AT67" s="274">
        <v>0</v>
      </c>
      <c r="AU67" s="231">
        <v>0</v>
      </c>
      <c r="AV67" s="230">
        <v>4603.0114348828902</v>
      </c>
    </row>
    <row r="68" spans="1:48" ht="24.95" customHeight="1">
      <c r="A68" s="278"/>
      <c r="B68" s="284"/>
      <c r="C68" s="283" t="s">
        <v>72</v>
      </c>
      <c r="D68" s="85"/>
      <c r="E68" s="85"/>
      <c r="F68" s="71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7">
        <v>0</v>
      </c>
      <c r="T68" s="286">
        <v>0</v>
      </c>
      <c r="U68" s="89">
        <v>0</v>
      </c>
      <c r="V68" s="127">
        <v>0</v>
      </c>
      <c r="W68" s="128">
        <v>0</v>
      </c>
      <c r="X68" s="129">
        <v>0</v>
      </c>
      <c r="Y68" s="282">
        <v>0</v>
      </c>
      <c r="Z68" s="283">
        <v>0</v>
      </c>
      <c r="AA68" s="229">
        <v>0</v>
      </c>
      <c r="AB68" s="282">
        <f>'Global BOP2010-2012 Leone '!AB68/2961.91</f>
        <v>0</v>
      </c>
      <c r="AC68" s="283">
        <f>'Global BOP2010-2012 Leone '!AC68/2961.91</f>
        <v>0</v>
      </c>
      <c r="AD68" s="229">
        <f>'Global BOP2010-2012 Leone '!AD68/2961.91</f>
        <v>0</v>
      </c>
      <c r="AE68" s="282">
        <f>'Global BOP2010-2012 Leone '!AE68/2984.51</f>
        <v>0</v>
      </c>
      <c r="AF68" s="283">
        <f>'Global BOP2010-2012 Leone '!AF68/2984.51</f>
        <v>0</v>
      </c>
      <c r="AG68" s="283">
        <f>'Global BOP2010-2012 Leone '!AG68/2984.51</f>
        <v>0</v>
      </c>
      <c r="AH68" s="274">
        <f>'Global BOP2010-2012 Leone '!AH68/2981.1</f>
        <v>0</v>
      </c>
      <c r="AI68" s="231">
        <f>'Global BOP2010-2012 Leone '!AI68/2981.1</f>
        <v>0</v>
      </c>
      <c r="AJ68" s="283">
        <f>'Global BOP2010-2012 Leone '!AJ68/2981.1</f>
        <v>0</v>
      </c>
      <c r="AK68" s="274">
        <f>'Global BOP2010-2012 Leone '!AK68/3385.65</f>
        <v>0</v>
      </c>
      <c r="AL68" s="231">
        <f>'Global BOP2010-2012 Leone '!AL68/3385.65</f>
        <v>0</v>
      </c>
      <c r="AM68" s="230">
        <f>'Global BOP2010-2012 Leone '!AM68/3385.65</f>
        <v>0</v>
      </c>
      <c r="AN68" s="274">
        <v>0</v>
      </c>
      <c r="AO68" s="231">
        <v>0</v>
      </c>
      <c r="AP68" s="231">
        <v>0</v>
      </c>
      <c r="AQ68" s="274">
        <v>0</v>
      </c>
      <c r="AR68" s="231">
        <v>0</v>
      </c>
      <c r="AS68" s="230">
        <v>0</v>
      </c>
      <c r="AT68" s="274">
        <v>0</v>
      </c>
      <c r="AU68" s="231">
        <v>0</v>
      </c>
      <c r="AV68" s="230">
        <v>0</v>
      </c>
    </row>
    <row r="69" spans="1:48" ht="24.95" customHeight="1">
      <c r="A69" s="278"/>
      <c r="B69" s="284"/>
      <c r="C69" s="283" t="s">
        <v>73</v>
      </c>
      <c r="D69" s="85">
        <v>0</v>
      </c>
      <c r="E69" s="85">
        <v>0</v>
      </c>
      <c r="F69" s="71">
        <f>(D69-E69)</f>
        <v>0</v>
      </c>
      <c r="G69" s="85">
        <v>0</v>
      </c>
      <c r="H69" s="85">
        <v>0</v>
      </c>
      <c r="I69" s="85">
        <f>(G69-H69)</f>
        <v>0</v>
      </c>
      <c r="J69" s="85">
        <v>0</v>
      </c>
      <c r="K69" s="85">
        <v>0</v>
      </c>
      <c r="L69" s="85">
        <f>(J69-K69)</f>
        <v>0</v>
      </c>
      <c r="M69" s="85">
        <v>0</v>
      </c>
      <c r="N69" s="85">
        <v>0</v>
      </c>
      <c r="O69" s="85">
        <f>(M69-N69)</f>
        <v>0</v>
      </c>
      <c r="P69" s="85">
        <v>0</v>
      </c>
      <c r="Q69" s="85">
        <v>0</v>
      </c>
      <c r="R69" s="85">
        <f>(P69-Q69)</f>
        <v>0</v>
      </c>
      <c r="S69" s="87">
        <v>0</v>
      </c>
      <c r="T69" s="286">
        <v>0</v>
      </c>
      <c r="U69" s="89">
        <v>32044.270109404712</v>
      </c>
      <c r="V69" s="127">
        <v>0</v>
      </c>
      <c r="W69" s="128">
        <v>0</v>
      </c>
      <c r="X69" s="129">
        <v>-30603.682671306407</v>
      </c>
      <c r="Y69" s="282">
        <v>0</v>
      </c>
      <c r="Z69" s="283">
        <v>0</v>
      </c>
      <c r="AA69" s="229">
        <v>-71399.006728504173</v>
      </c>
      <c r="AB69" s="282">
        <f>'Global BOP2010-2012 Leone '!AB69/2961.91</f>
        <v>0</v>
      </c>
      <c r="AC69" s="283">
        <f>'Global BOP2010-2012 Leone '!AC69/2961.91</f>
        <v>0</v>
      </c>
      <c r="AD69" s="229">
        <f>'Global BOP2010-2012 Leone '!AD69/2961.91</f>
        <v>-16536.751258722532</v>
      </c>
      <c r="AE69" s="282">
        <f>'Global BOP2010-2012 Leone '!AE69/2984.51</f>
        <v>0</v>
      </c>
      <c r="AF69" s="283">
        <f>'Global BOP2010-2012 Leone '!AF69/2984.51</f>
        <v>0</v>
      </c>
      <c r="AG69" s="283">
        <f>'Global BOP2010-2012 Leone '!AG69/2984.51</f>
        <v>-33903.817389151212</v>
      </c>
      <c r="AH69" s="274">
        <f>'Global BOP2010-2012 Leone '!AH69/2981.1</f>
        <v>0</v>
      </c>
      <c r="AI69" s="231">
        <f>'Global BOP2010-2012 Leone '!AI69/2981.1</f>
        <v>0</v>
      </c>
      <c r="AJ69" s="283">
        <f>'Global BOP2010-2012 Leone '!AJ69/2981.1</f>
        <v>-8990.7980218811954</v>
      </c>
      <c r="AK69" s="274">
        <f>'Global BOP2010-2012 Leone '!AK69/3385.65</f>
        <v>0</v>
      </c>
      <c r="AL69" s="231">
        <f>'Global BOP2010-2012 Leone '!AL69/3385.65</f>
        <v>0</v>
      </c>
      <c r="AM69" s="230">
        <f>'Global BOP2010-2012 Leone '!AM69/3385.65</f>
        <v>47466.901841216371</v>
      </c>
      <c r="AN69" s="274">
        <v>0</v>
      </c>
      <c r="AO69" s="231">
        <v>0</v>
      </c>
      <c r="AP69" s="231">
        <v>-21966.259924310012</v>
      </c>
      <c r="AQ69" s="274">
        <v>0</v>
      </c>
      <c r="AR69" s="231">
        <v>0</v>
      </c>
      <c r="AS69" s="230">
        <v>-40442.258606430376</v>
      </c>
      <c r="AT69" s="274">
        <v>0</v>
      </c>
      <c r="AU69" s="231">
        <v>0</v>
      </c>
      <c r="AV69" s="230">
        <v>-47501.934450660119</v>
      </c>
    </row>
    <row r="70" spans="1:48" ht="24.95" customHeight="1">
      <c r="A70" s="278"/>
      <c r="B70" s="284"/>
      <c r="C70" s="283" t="s">
        <v>74</v>
      </c>
      <c r="D70" s="71">
        <f>SUM(D71,D72)</f>
        <v>62692306</v>
      </c>
      <c r="E70" s="71">
        <f>SUM(E71,E72)</f>
        <v>11951428</v>
      </c>
      <c r="F70" s="71">
        <f>(D70-E70)</f>
        <v>50740878</v>
      </c>
      <c r="G70" s="71">
        <f>SUM(G71,G72)</f>
        <v>30890181</v>
      </c>
      <c r="H70" s="71">
        <f>SUM(H71,H72)</f>
        <v>8928748</v>
      </c>
      <c r="I70" s="71">
        <f>(G70-H70)</f>
        <v>21961433</v>
      </c>
      <c r="J70" s="71">
        <f>SUM(J71,J72)</f>
        <v>104676423</v>
      </c>
      <c r="K70" s="71">
        <f>SUM(K71,K72)</f>
        <v>28946395</v>
      </c>
      <c r="L70" s="71">
        <f>(J70-K70)</f>
        <v>75730028</v>
      </c>
      <c r="M70" s="71">
        <f>SUM(M71,M72)</f>
        <v>182858514</v>
      </c>
      <c r="N70" s="71">
        <f>SUM(N71,N72)</f>
        <v>79391816</v>
      </c>
      <c r="O70" s="71">
        <f>(M70-N70)</f>
        <v>103466698</v>
      </c>
      <c r="P70" s="71">
        <f>SUM(P71,P72)</f>
        <v>289383132</v>
      </c>
      <c r="Q70" s="71">
        <f>SUM(Q71,Q72)</f>
        <v>159551706</v>
      </c>
      <c r="R70" s="71">
        <f>(P70-Q70)</f>
        <v>129831426</v>
      </c>
      <c r="S70" s="82">
        <v>0</v>
      </c>
      <c r="T70" s="286">
        <v>0</v>
      </c>
      <c r="U70" s="89">
        <v>32044.270109404712</v>
      </c>
      <c r="V70" s="127">
        <v>0</v>
      </c>
      <c r="W70" s="128">
        <v>0</v>
      </c>
      <c r="X70" s="129">
        <v>-30603.682671306407</v>
      </c>
      <c r="Y70" s="282">
        <v>0</v>
      </c>
      <c r="Z70" s="283">
        <v>0</v>
      </c>
      <c r="AA70" s="229">
        <v>-71399.006728504173</v>
      </c>
      <c r="AB70" s="282">
        <f>'Global BOP2010-2012 Leone '!AB70/2961.91</f>
        <v>0</v>
      </c>
      <c r="AC70" s="283">
        <f>'Global BOP2010-2012 Leone '!AC70/2961.91</f>
        <v>0</v>
      </c>
      <c r="AD70" s="229">
        <f>'Global BOP2010-2012 Leone '!AD70/2961.91</f>
        <v>-16536.751258722532</v>
      </c>
      <c r="AE70" s="282">
        <f>'Global BOP2010-2012 Leone '!AE70/2984.51</f>
        <v>0</v>
      </c>
      <c r="AF70" s="283">
        <f>'Global BOP2010-2012 Leone '!AF70/2984.51</f>
        <v>0</v>
      </c>
      <c r="AG70" s="283">
        <f>'Global BOP2010-2012 Leone '!AG70/2984.51</f>
        <v>-33903.817389151212</v>
      </c>
      <c r="AH70" s="274">
        <f>'Global BOP2010-2012 Leone '!AH70/2981.1</f>
        <v>0</v>
      </c>
      <c r="AI70" s="231">
        <f>'Global BOP2010-2012 Leone '!AI70/2981.1</f>
        <v>0</v>
      </c>
      <c r="AJ70" s="283">
        <f>'Global BOP2010-2012 Leone '!AJ70/2981.1</f>
        <v>-8990.7980218811954</v>
      </c>
      <c r="AK70" s="274">
        <f>'Global BOP2010-2012 Leone '!AK70/3385.65</f>
        <v>0</v>
      </c>
      <c r="AL70" s="231">
        <f>'Global BOP2010-2012 Leone '!AL70/3385.65</f>
        <v>0</v>
      </c>
      <c r="AM70" s="230">
        <f>'Global BOP2010-2012 Leone '!AM70/3385.65</f>
        <v>47466.901841216371</v>
      </c>
      <c r="AN70" s="274">
        <v>0</v>
      </c>
      <c r="AO70" s="231">
        <v>0</v>
      </c>
      <c r="AP70" s="231">
        <v>-21966.259924310012</v>
      </c>
      <c r="AQ70" s="274">
        <v>0</v>
      </c>
      <c r="AR70" s="231">
        <v>0</v>
      </c>
      <c r="AS70" s="230">
        <v>-40442.258606430376</v>
      </c>
      <c r="AT70" s="274">
        <v>0</v>
      </c>
      <c r="AU70" s="231">
        <v>0</v>
      </c>
      <c r="AV70" s="230">
        <v>-47501.934450660119</v>
      </c>
    </row>
    <row r="71" spans="1:48" ht="24.95" customHeight="1">
      <c r="A71" s="278"/>
      <c r="B71" s="284"/>
      <c r="C71" s="283" t="s">
        <v>75</v>
      </c>
      <c r="D71" s="85">
        <v>62692306</v>
      </c>
      <c r="E71" s="85">
        <v>0</v>
      </c>
      <c r="F71" s="85">
        <f>(D71-E71)</f>
        <v>62692306</v>
      </c>
      <c r="G71" s="85">
        <v>30890181</v>
      </c>
      <c r="H71" s="85">
        <v>0</v>
      </c>
      <c r="I71" s="85">
        <f>(G71-H71)</f>
        <v>30890181</v>
      </c>
      <c r="J71" s="85">
        <v>104676423</v>
      </c>
      <c r="K71" s="85">
        <v>0</v>
      </c>
      <c r="L71" s="85">
        <f>(J71-K71)</f>
        <v>104676423</v>
      </c>
      <c r="M71" s="85">
        <v>179440000</v>
      </c>
      <c r="N71" s="85">
        <v>0</v>
      </c>
      <c r="O71" s="85">
        <f>(M71-N71)</f>
        <v>179440000</v>
      </c>
      <c r="P71" s="128">
        <v>219760533</v>
      </c>
      <c r="Q71" s="128">
        <v>0</v>
      </c>
      <c r="R71" s="85">
        <f>(P71-Q71)</f>
        <v>219760533</v>
      </c>
      <c r="S71" s="87">
        <v>0</v>
      </c>
      <c r="T71" s="286">
        <v>0</v>
      </c>
      <c r="U71" s="89">
        <v>32452.607635306256</v>
      </c>
      <c r="V71" s="127">
        <v>0</v>
      </c>
      <c r="W71" s="128">
        <v>0</v>
      </c>
      <c r="X71" s="129">
        <v>-28693.387628179022</v>
      </c>
      <c r="Y71" s="282">
        <v>0</v>
      </c>
      <c r="Z71" s="283">
        <v>0</v>
      </c>
      <c r="AA71" s="229">
        <v>-74641.358700008757</v>
      </c>
      <c r="AB71" s="282">
        <f>'Global BOP2010-2012 Leone '!AB71/2961.91</f>
        <v>0</v>
      </c>
      <c r="AC71" s="283">
        <f>'Global BOP2010-2012 Leone '!AC71/2961.91</f>
        <v>0</v>
      </c>
      <c r="AD71" s="229">
        <f>'Global BOP2010-2012 Leone '!AD71/2961.91</f>
        <v>-15340.552241784862</v>
      </c>
      <c r="AE71" s="282">
        <f>'Global BOP2010-2012 Leone '!AE71/2984.51</f>
        <v>0</v>
      </c>
      <c r="AF71" s="283">
        <f>'Global BOP2010-2012 Leone '!AF71/2984.51</f>
        <v>0</v>
      </c>
      <c r="AG71" s="283">
        <f>'Global BOP2010-2012 Leone '!AG71/2984.51</f>
        <v>-34269.937518928411</v>
      </c>
      <c r="AH71" s="274">
        <f>'Global BOP2010-2012 Leone '!AH71/2981.1</f>
        <v>0</v>
      </c>
      <c r="AI71" s="231">
        <f>'Global BOP2010-2012 Leone '!AI71/2981.1</f>
        <v>0</v>
      </c>
      <c r="AJ71" s="283">
        <f>'Global BOP2010-2012 Leone '!AJ71/2981.1</f>
        <v>-9272.6441342304406</v>
      </c>
      <c r="AK71" s="274">
        <f>'Global BOP2010-2012 Leone '!AK71/3385.65</f>
        <v>0</v>
      </c>
      <c r="AL71" s="231">
        <f>'Global BOP2010-2012 Leone '!AL71/3385.65</f>
        <v>0</v>
      </c>
      <c r="AM71" s="230">
        <f>'Global BOP2010-2012 Leone '!AM71/3385.65</f>
        <v>47673.702525603934</v>
      </c>
      <c r="AN71" s="274">
        <v>0</v>
      </c>
      <c r="AO71" s="231">
        <v>0</v>
      </c>
      <c r="AP71" s="231">
        <v>-22081.423780300662</v>
      </c>
      <c r="AQ71" s="274">
        <v>0</v>
      </c>
      <c r="AR71" s="231">
        <v>0</v>
      </c>
      <c r="AS71" s="230">
        <v>-40347.399170658631</v>
      </c>
      <c r="AT71" s="274">
        <v>0</v>
      </c>
      <c r="AU71" s="231">
        <v>0</v>
      </c>
      <c r="AV71" s="230">
        <v>-47463.007897231757</v>
      </c>
    </row>
    <row r="72" spans="1:48" ht="24.95" customHeight="1">
      <c r="A72" s="278"/>
      <c r="B72" s="284"/>
      <c r="C72" s="283" t="s">
        <v>76</v>
      </c>
      <c r="D72" s="85">
        <v>0</v>
      </c>
      <c r="E72" s="85">
        <v>11951428</v>
      </c>
      <c r="F72" s="85">
        <f>(D72-E72)</f>
        <v>-11951428</v>
      </c>
      <c r="G72" s="85">
        <v>0</v>
      </c>
      <c r="H72" s="85">
        <v>8928748</v>
      </c>
      <c r="I72" s="85">
        <f>(G72-H72)</f>
        <v>-8928748</v>
      </c>
      <c r="J72" s="85">
        <v>0</v>
      </c>
      <c r="K72" s="85">
        <v>28946395</v>
      </c>
      <c r="L72" s="85">
        <f>(J72-K72)</f>
        <v>-28946395</v>
      </c>
      <c r="M72" s="85">
        <v>3418514</v>
      </c>
      <c r="N72" s="85">
        <v>79391816</v>
      </c>
      <c r="O72" s="85">
        <f>(M72-N72)</f>
        <v>-75973302</v>
      </c>
      <c r="P72" s="128">
        <v>69622599</v>
      </c>
      <c r="Q72" s="128">
        <v>159551706</v>
      </c>
      <c r="R72" s="85">
        <f>(P72-Q72)</f>
        <v>-89929107</v>
      </c>
      <c r="S72" s="87">
        <v>0</v>
      </c>
      <c r="T72" s="286">
        <v>0</v>
      </c>
      <c r="U72" s="89">
        <v>-408.33752590154427</v>
      </c>
      <c r="V72" s="127">
        <v>0</v>
      </c>
      <c r="W72" s="128">
        <v>0</v>
      </c>
      <c r="X72" s="129">
        <v>-1910.295043127383</v>
      </c>
      <c r="Y72" s="282">
        <v>0</v>
      </c>
      <c r="Z72" s="283">
        <v>0</v>
      </c>
      <c r="AA72" s="229">
        <v>3242.3519715045813</v>
      </c>
      <c r="AB72" s="282">
        <f>'Global BOP2010-2012 Leone '!AB72/2961.91</f>
        <v>0</v>
      </c>
      <c r="AC72" s="283">
        <f>'Global BOP2010-2012 Leone '!AC72/2961.91</f>
        <v>0</v>
      </c>
      <c r="AD72" s="229">
        <f>'Global BOP2010-2012 Leone '!AD72/2961.91</f>
        <v>-1196.1990169376716</v>
      </c>
      <c r="AE72" s="282">
        <f>'Global BOP2010-2012 Leone '!AE72/2984.51</f>
        <v>0</v>
      </c>
      <c r="AF72" s="283">
        <f>'Global BOP2010-2012 Leone '!AF72/2984.51</f>
        <v>0</v>
      </c>
      <c r="AG72" s="283">
        <f>'Global BOP2010-2012 Leone '!AG72/2984.51</f>
        <v>366.12012977719576</v>
      </c>
      <c r="AH72" s="274">
        <f>'Global BOP2010-2012 Leone '!AH72/2981.1</f>
        <v>0</v>
      </c>
      <c r="AI72" s="231">
        <f>'Global BOP2010-2012 Leone '!AI72/2981.1</f>
        <v>0</v>
      </c>
      <c r="AJ72" s="283">
        <f>'Global BOP2010-2012 Leone '!AJ72/2981.1</f>
        <v>281.84611234924654</v>
      </c>
      <c r="AK72" s="274">
        <f>'Global BOP2010-2012 Leone '!AK72/3385.65</f>
        <v>0</v>
      </c>
      <c r="AL72" s="231">
        <f>'Global BOP2010-2012 Leone '!AL72/3385.65</f>
        <v>0</v>
      </c>
      <c r="AM72" s="230">
        <f>'Global BOP2010-2012 Leone '!AM72/3385.65</f>
        <v>-206.8006843875641</v>
      </c>
      <c r="AN72" s="274">
        <v>0</v>
      </c>
      <c r="AO72" s="231">
        <v>0</v>
      </c>
      <c r="AP72" s="231">
        <v>115.16385599065211</v>
      </c>
      <c r="AQ72" s="274">
        <v>0</v>
      </c>
      <c r="AR72" s="231">
        <v>0</v>
      </c>
      <c r="AS72" s="230">
        <v>-94.859435771748139</v>
      </c>
      <c r="AT72" s="274">
        <v>0</v>
      </c>
      <c r="AU72" s="231">
        <v>0</v>
      </c>
      <c r="AV72" s="230">
        <v>-38.926553428370802</v>
      </c>
    </row>
    <row r="73" spans="1:48" ht="24.95" customHeight="1">
      <c r="A73" s="278"/>
      <c r="B73" s="284"/>
      <c r="C73" s="283" t="s">
        <v>77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128"/>
      <c r="Q73" s="128"/>
      <c r="R73" s="85"/>
      <c r="S73" s="87">
        <v>0</v>
      </c>
      <c r="T73" s="286">
        <v>0</v>
      </c>
      <c r="U73" s="89">
        <v>0</v>
      </c>
      <c r="V73" s="127">
        <v>0</v>
      </c>
      <c r="W73" s="128">
        <v>0</v>
      </c>
      <c r="X73" s="129">
        <v>0</v>
      </c>
      <c r="Y73" s="282">
        <v>0</v>
      </c>
      <c r="Z73" s="283">
        <v>0</v>
      </c>
      <c r="AA73" s="229">
        <v>0</v>
      </c>
      <c r="AB73" s="282">
        <f>'Global BOP2010-2012 Leone '!AB73/2961.91</f>
        <v>0</v>
      </c>
      <c r="AC73" s="283">
        <f>'Global BOP2010-2012 Leone '!AC73/2961.91</f>
        <v>0</v>
      </c>
      <c r="AD73" s="229">
        <f>'Global BOP2010-2012 Leone '!AD73/2961.91</f>
        <v>0</v>
      </c>
      <c r="AE73" s="282">
        <f>'Global BOP2010-2012 Leone '!AE73/2984.51</f>
        <v>0</v>
      </c>
      <c r="AF73" s="283">
        <f>'Global BOP2010-2012 Leone '!AF73/2984.51</f>
        <v>0</v>
      </c>
      <c r="AG73" s="283">
        <f>'Global BOP2010-2012 Leone '!AG73/2984.51</f>
        <v>0</v>
      </c>
      <c r="AH73" s="274">
        <f>'Global BOP2010-2012 Leone '!AH73/2981.1</f>
        <v>0</v>
      </c>
      <c r="AI73" s="231">
        <f>'Global BOP2010-2012 Leone '!AI73/2981.1</f>
        <v>0</v>
      </c>
      <c r="AJ73" s="231">
        <f>'Global BOP2010-2012 Leone '!AJ73/2981.1</f>
        <v>0</v>
      </c>
      <c r="AK73" s="274">
        <f>'Global BOP2010-2012 Leone '!AK73/3385.65</f>
        <v>0</v>
      </c>
      <c r="AL73" s="231">
        <f>'Global BOP2010-2012 Leone '!AL73/3385.65</f>
        <v>0</v>
      </c>
      <c r="AM73" s="230">
        <f>'Global BOP2010-2012 Leone '!AM73/3385.65</f>
        <v>0</v>
      </c>
      <c r="AN73" s="274">
        <v>0</v>
      </c>
      <c r="AO73" s="231">
        <v>0</v>
      </c>
      <c r="AP73" s="231">
        <v>0</v>
      </c>
      <c r="AQ73" s="274">
        <v>0</v>
      </c>
      <c r="AR73" s="231">
        <v>0</v>
      </c>
      <c r="AS73" s="230">
        <v>0</v>
      </c>
      <c r="AT73" s="274">
        <v>0</v>
      </c>
      <c r="AU73" s="231">
        <v>0</v>
      </c>
      <c r="AV73" s="230">
        <v>0</v>
      </c>
    </row>
    <row r="74" spans="1:48" ht="24.95" customHeight="1">
      <c r="A74" s="278"/>
      <c r="B74" s="284"/>
      <c r="C74" s="283" t="s">
        <v>78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128"/>
      <c r="Q74" s="128"/>
      <c r="R74" s="85"/>
      <c r="S74" s="87">
        <v>0</v>
      </c>
      <c r="T74" s="286">
        <v>0</v>
      </c>
      <c r="U74" s="89">
        <v>0</v>
      </c>
      <c r="V74" s="127">
        <v>0</v>
      </c>
      <c r="W74" s="128">
        <v>0</v>
      </c>
      <c r="X74" s="129">
        <v>0</v>
      </c>
      <c r="Y74" s="282">
        <v>0</v>
      </c>
      <c r="Z74" s="283">
        <v>0</v>
      </c>
      <c r="AA74" s="229">
        <v>0</v>
      </c>
      <c r="AB74" s="282">
        <f>'Global BOP2010-2012 Leone '!AB74/2961.91</f>
        <v>0</v>
      </c>
      <c r="AC74" s="283">
        <f>'Global BOP2010-2012 Leone '!AC74/2961.91</f>
        <v>0</v>
      </c>
      <c r="AD74" s="229">
        <f>'Global BOP2010-2012 Leone '!AD74/2961.91</f>
        <v>0</v>
      </c>
      <c r="AE74" s="282">
        <f>'Global BOP2010-2012 Leone '!AE74/2984.51</f>
        <v>0</v>
      </c>
      <c r="AF74" s="283">
        <f>'Global BOP2010-2012 Leone '!AF74/2984.51</f>
        <v>0</v>
      </c>
      <c r="AG74" s="283">
        <f>'Global BOP2010-2012 Leone '!AG74/2984.51</f>
        <v>0</v>
      </c>
      <c r="AH74" s="274">
        <f>'Global BOP2010-2012 Leone '!AH74/2981.1</f>
        <v>0</v>
      </c>
      <c r="AI74" s="231">
        <f>'Global BOP2010-2012 Leone '!AI74/2981.1</f>
        <v>0</v>
      </c>
      <c r="AJ74" s="231">
        <f>'Global BOP2010-2012 Leone '!AJ74/2981.1</f>
        <v>0</v>
      </c>
      <c r="AK74" s="274">
        <f>'Global BOP2010-2012 Leone '!AK74/3385.65</f>
        <v>0</v>
      </c>
      <c r="AL74" s="231">
        <f>'Global BOP2010-2012 Leone '!AL74/3385.65</f>
        <v>0</v>
      </c>
      <c r="AM74" s="230">
        <f>'Global BOP2010-2012 Leone '!AM74/3385.65</f>
        <v>0</v>
      </c>
      <c r="AN74" s="274">
        <v>0</v>
      </c>
      <c r="AO74" s="231">
        <v>0</v>
      </c>
      <c r="AP74" s="231">
        <v>0</v>
      </c>
      <c r="AQ74" s="274">
        <v>0</v>
      </c>
      <c r="AR74" s="231">
        <v>0</v>
      </c>
      <c r="AS74" s="230">
        <v>0</v>
      </c>
      <c r="AT74" s="274">
        <v>0</v>
      </c>
      <c r="AU74" s="231">
        <v>0</v>
      </c>
      <c r="AV74" s="230">
        <v>0</v>
      </c>
    </row>
    <row r="75" spans="1:48" ht="24.95" customHeight="1">
      <c r="A75" s="278"/>
      <c r="B75" s="284"/>
      <c r="C75" s="283" t="s">
        <v>79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128"/>
      <c r="Q75" s="128"/>
      <c r="R75" s="85"/>
      <c r="S75" s="87">
        <v>0</v>
      </c>
      <c r="T75" s="286">
        <v>0</v>
      </c>
      <c r="U75" s="89">
        <v>0</v>
      </c>
      <c r="V75" s="127">
        <v>0</v>
      </c>
      <c r="W75" s="128">
        <v>0</v>
      </c>
      <c r="X75" s="129">
        <v>0</v>
      </c>
      <c r="Y75" s="282">
        <v>0</v>
      </c>
      <c r="Z75" s="283">
        <v>0</v>
      </c>
      <c r="AA75" s="229">
        <v>0</v>
      </c>
      <c r="AB75" s="282">
        <f>'Global BOP2010-2012 Leone '!AB75/2961.91</f>
        <v>0</v>
      </c>
      <c r="AC75" s="283">
        <f>'Global BOP2010-2012 Leone '!AC75/2961.91</f>
        <v>0</v>
      </c>
      <c r="AD75" s="229">
        <f>'Global BOP2010-2012 Leone '!AD75/2961.91</f>
        <v>0</v>
      </c>
      <c r="AE75" s="282">
        <f>'Global BOP2010-2012 Leone '!AE75/2984.51</f>
        <v>0</v>
      </c>
      <c r="AF75" s="283">
        <f>'Global BOP2010-2012 Leone '!AF75/2984.51</f>
        <v>0</v>
      </c>
      <c r="AG75" s="283">
        <f>'Global BOP2010-2012 Leone '!AG75/2984.51</f>
        <v>0</v>
      </c>
      <c r="AH75" s="274">
        <f>'Global BOP2010-2012 Leone '!AH75/2981.1</f>
        <v>0</v>
      </c>
      <c r="AI75" s="231">
        <f>'Global BOP2010-2012 Leone '!AI75/2981.1</f>
        <v>0</v>
      </c>
      <c r="AJ75" s="231">
        <f>'Global BOP2010-2012 Leone '!AJ75/2981.1</f>
        <v>0</v>
      </c>
      <c r="AK75" s="274">
        <f>'Global BOP2010-2012 Leone '!AK75/3385.65</f>
        <v>0</v>
      </c>
      <c r="AL75" s="231">
        <f>'Global BOP2010-2012 Leone '!AL75/3385.65</f>
        <v>0</v>
      </c>
      <c r="AM75" s="230">
        <f>'Global BOP2010-2012 Leone '!AM75/3385.65</f>
        <v>0</v>
      </c>
      <c r="AN75" s="274">
        <v>0</v>
      </c>
      <c r="AO75" s="231">
        <v>0</v>
      </c>
      <c r="AP75" s="231">
        <v>0</v>
      </c>
      <c r="AQ75" s="274">
        <v>0</v>
      </c>
      <c r="AR75" s="231">
        <v>0</v>
      </c>
      <c r="AS75" s="230">
        <v>0</v>
      </c>
      <c r="AT75" s="274">
        <v>0</v>
      </c>
      <c r="AU75" s="231">
        <v>0</v>
      </c>
      <c r="AV75" s="230">
        <v>0</v>
      </c>
    </row>
    <row r="76" spans="1:48" ht="24.95" customHeight="1">
      <c r="A76" s="278"/>
      <c r="B76" s="284"/>
      <c r="C76" s="283" t="s">
        <v>80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128"/>
      <c r="Q76" s="128"/>
      <c r="R76" s="85"/>
      <c r="S76" s="87">
        <v>0</v>
      </c>
      <c r="T76" s="286">
        <v>0</v>
      </c>
      <c r="U76" s="89">
        <v>0</v>
      </c>
      <c r="V76" s="127">
        <v>0</v>
      </c>
      <c r="W76" s="128">
        <v>0</v>
      </c>
      <c r="X76" s="129">
        <v>0</v>
      </c>
      <c r="Y76" s="282">
        <v>0</v>
      </c>
      <c r="Z76" s="283">
        <v>0</v>
      </c>
      <c r="AA76" s="229">
        <v>0</v>
      </c>
      <c r="AB76" s="282">
        <f>'Global BOP2010-2012 Leone '!AB76/2961.91</f>
        <v>0</v>
      </c>
      <c r="AC76" s="283">
        <f>'Global BOP2010-2012 Leone '!AC76/2961.91</f>
        <v>0</v>
      </c>
      <c r="AD76" s="229">
        <f>'Global BOP2010-2012 Leone '!AD76/2961.91</f>
        <v>0</v>
      </c>
      <c r="AE76" s="282">
        <f>'Global BOP2010-2012 Leone '!AE76/2984.51</f>
        <v>0</v>
      </c>
      <c r="AF76" s="283">
        <f>'Global BOP2010-2012 Leone '!AF76/2984.51</f>
        <v>0</v>
      </c>
      <c r="AG76" s="283">
        <f>'Global BOP2010-2012 Leone '!AG76/2984.51</f>
        <v>0</v>
      </c>
      <c r="AH76" s="274">
        <f>'Global BOP2010-2012 Leone '!AH76/2981.1</f>
        <v>0</v>
      </c>
      <c r="AI76" s="231">
        <f>'Global BOP2010-2012 Leone '!AI76/2981.1</f>
        <v>0</v>
      </c>
      <c r="AJ76" s="231">
        <f>'Global BOP2010-2012 Leone '!AJ76/2981.1</f>
        <v>0</v>
      </c>
      <c r="AK76" s="274">
        <f>'Global BOP2010-2012 Leone '!AK76/3385.65</f>
        <v>0</v>
      </c>
      <c r="AL76" s="231">
        <f>'Global BOP2010-2012 Leone '!AL76/3385.65</f>
        <v>0</v>
      </c>
      <c r="AM76" s="230">
        <f>'Global BOP2010-2012 Leone '!AM76/3385.65</f>
        <v>0</v>
      </c>
      <c r="AN76" s="274">
        <v>0</v>
      </c>
      <c r="AO76" s="231">
        <v>0</v>
      </c>
      <c r="AP76" s="231">
        <v>0</v>
      </c>
      <c r="AQ76" s="274">
        <v>0</v>
      </c>
      <c r="AR76" s="231">
        <v>0</v>
      </c>
      <c r="AS76" s="230">
        <v>0</v>
      </c>
      <c r="AT76" s="274">
        <v>0</v>
      </c>
      <c r="AU76" s="231">
        <v>0</v>
      </c>
      <c r="AV76" s="230">
        <v>0</v>
      </c>
    </row>
    <row r="77" spans="1:48" ht="24.95" customHeight="1">
      <c r="A77" s="278"/>
      <c r="B77" s="284"/>
      <c r="C77" s="283" t="s">
        <v>81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250"/>
      <c r="Q77" s="250"/>
      <c r="R77" s="85"/>
      <c r="S77" s="87">
        <v>0</v>
      </c>
      <c r="T77" s="286">
        <v>0</v>
      </c>
      <c r="U77" s="89">
        <v>0</v>
      </c>
      <c r="V77" s="127">
        <v>0</v>
      </c>
      <c r="W77" s="128">
        <v>0</v>
      </c>
      <c r="X77" s="129">
        <v>0</v>
      </c>
      <c r="Y77" s="282">
        <v>0</v>
      </c>
      <c r="Z77" s="283">
        <v>0</v>
      </c>
      <c r="AA77" s="229">
        <v>0</v>
      </c>
      <c r="AB77" s="282">
        <f>'Global BOP2010-2012 Leone '!AB77/2961.91</f>
        <v>0</v>
      </c>
      <c r="AC77" s="283">
        <f>'Global BOP2010-2012 Leone '!AC77/2961.91</f>
        <v>0</v>
      </c>
      <c r="AD77" s="229">
        <f>'Global BOP2010-2012 Leone '!AD77/2961.91</f>
        <v>0</v>
      </c>
      <c r="AE77" s="282">
        <f>'Global BOP2010-2012 Leone '!AE77/2984.51</f>
        <v>0</v>
      </c>
      <c r="AF77" s="283">
        <f>'Global BOP2010-2012 Leone '!AF77/2984.51</f>
        <v>0</v>
      </c>
      <c r="AG77" s="283">
        <f>'Global BOP2010-2012 Leone '!AG77/2984.51</f>
        <v>0</v>
      </c>
      <c r="AH77" s="274">
        <f>'Global BOP2010-2012 Leone '!AH77/2981.1</f>
        <v>0</v>
      </c>
      <c r="AI77" s="231">
        <f>'Global BOP2010-2012 Leone '!AI77/2981.1</f>
        <v>0</v>
      </c>
      <c r="AJ77" s="231">
        <f>'Global BOP2010-2012 Leone '!AJ77/2981.1</f>
        <v>0</v>
      </c>
      <c r="AK77" s="274">
        <f>'Global BOP2010-2012 Leone '!AK77/3385.65</f>
        <v>0</v>
      </c>
      <c r="AL77" s="231">
        <f>'Global BOP2010-2012 Leone '!AL77/3385.65</f>
        <v>0</v>
      </c>
      <c r="AM77" s="230">
        <f>'Global BOP2010-2012 Leone '!AM77/3385.65</f>
        <v>0</v>
      </c>
      <c r="AN77" s="274">
        <v>0</v>
      </c>
      <c r="AO77" s="231">
        <v>0</v>
      </c>
      <c r="AP77" s="231">
        <v>0</v>
      </c>
      <c r="AQ77" s="274">
        <v>0</v>
      </c>
      <c r="AR77" s="231">
        <v>0</v>
      </c>
      <c r="AS77" s="230">
        <v>0</v>
      </c>
      <c r="AT77" s="274">
        <v>0</v>
      </c>
      <c r="AU77" s="231">
        <v>0</v>
      </c>
      <c r="AV77" s="230">
        <v>0</v>
      </c>
    </row>
    <row r="78" spans="1:48" ht="24.95" customHeight="1">
      <c r="A78" s="278"/>
      <c r="B78" s="284"/>
      <c r="C78" s="283" t="s">
        <v>100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250"/>
      <c r="Q78" s="250"/>
      <c r="R78" s="85"/>
      <c r="S78" s="87"/>
      <c r="T78" s="286"/>
      <c r="U78" s="89"/>
      <c r="V78" s="127">
        <v>0</v>
      </c>
      <c r="W78" s="128">
        <v>0</v>
      </c>
      <c r="X78" s="129">
        <v>0</v>
      </c>
      <c r="Y78" s="282">
        <v>0</v>
      </c>
      <c r="Z78" s="283">
        <v>0</v>
      </c>
      <c r="AA78" s="229">
        <v>0</v>
      </c>
      <c r="AB78" s="282">
        <f>'Global BOP2010-2012 Leone '!AB78/2961.91</f>
        <v>0</v>
      </c>
      <c r="AC78" s="283">
        <f>'Global BOP2010-2012 Leone '!AC78/2961.91</f>
        <v>0</v>
      </c>
      <c r="AD78" s="229">
        <f>'Global BOP2010-2012 Leone '!AD78/2961.91</f>
        <v>0</v>
      </c>
      <c r="AE78" s="282">
        <f>'Global BOP2010-2012 Leone '!AE78/2984.51</f>
        <v>0</v>
      </c>
      <c r="AF78" s="283">
        <f>'Global BOP2010-2012 Leone '!AF78/2984.51</f>
        <v>0</v>
      </c>
      <c r="AG78" s="283">
        <f>'Global BOP2010-2012 Leone '!AG78/2984.51</f>
        <v>0</v>
      </c>
      <c r="AH78" s="274">
        <f>'Global BOP2010-2012 Leone '!AH78/2981.1</f>
        <v>0</v>
      </c>
      <c r="AI78" s="231">
        <f>'Global BOP2010-2012 Leone '!AI78/2981.1</f>
        <v>0</v>
      </c>
      <c r="AJ78" s="231">
        <f>'Global BOP2010-2012 Leone '!AJ78/2981.1</f>
        <v>0</v>
      </c>
      <c r="AK78" s="274">
        <f>'Global BOP2010-2012 Leone '!AK78/3385.65</f>
        <v>0</v>
      </c>
      <c r="AL78" s="231">
        <f>'Global BOP2010-2012 Leone '!AL78/3385.65</f>
        <v>0</v>
      </c>
      <c r="AM78" s="230">
        <f>'Global BOP2010-2012 Leone '!AM78/3385.65</f>
        <v>0</v>
      </c>
      <c r="AN78" s="274">
        <v>0</v>
      </c>
      <c r="AO78" s="231">
        <v>0</v>
      </c>
      <c r="AP78" s="231">
        <v>0</v>
      </c>
      <c r="AQ78" s="274">
        <v>0</v>
      </c>
      <c r="AR78" s="231">
        <v>0</v>
      </c>
      <c r="AS78" s="230">
        <v>0</v>
      </c>
      <c r="AT78" s="274">
        <v>0</v>
      </c>
      <c r="AU78" s="231">
        <v>0</v>
      </c>
      <c r="AV78" s="230">
        <v>0</v>
      </c>
    </row>
    <row r="79" spans="1:48" s="117" customFormat="1" ht="24.95" customHeight="1">
      <c r="A79" s="287"/>
      <c r="B79" s="279"/>
      <c r="C79" s="231" t="s">
        <v>83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289"/>
      <c r="Q79" s="289"/>
      <c r="R79" s="71"/>
      <c r="S79" s="82">
        <v>0</v>
      </c>
      <c r="T79" s="71">
        <v>0</v>
      </c>
      <c r="U79" s="113">
        <v>90571.82969361564</v>
      </c>
      <c r="V79" s="211">
        <v>0</v>
      </c>
      <c r="W79" s="212">
        <v>0</v>
      </c>
      <c r="X79" s="112">
        <v>126327.28116092252</v>
      </c>
      <c r="Y79" s="274">
        <v>0</v>
      </c>
      <c r="Z79" s="231">
        <v>0</v>
      </c>
      <c r="AA79" s="230">
        <v>173667.82969210163</v>
      </c>
      <c r="AB79" s="274">
        <f>'Global BOP2010-2012 Leone '!AB79/2961.91</f>
        <v>0</v>
      </c>
      <c r="AC79" s="231">
        <f>'Global BOP2010-2012 Leone '!AC79/2961.91</f>
        <v>0</v>
      </c>
      <c r="AD79" s="230">
        <f>'Global BOP2010-2012 Leone '!AD79/2961.91</f>
        <v>118800.97322335925</v>
      </c>
      <c r="AE79" s="274">
        <f>'Global BOP2010-2012 Leone '!AE79/2984.51</f>
        <v>0</v>
      </c>
      <c r="AF79" s="231">
        <f>'Global BOP2010-2012 Leone '!AF79/2984.51</f>
        <v>0</v>
      </c>
      <c r="AG79" s="231">
        <f>'Global BOP2010-2012 Leone '!AG79/2984.51</f>
        <v>63794.233559277731</v>
      </c>
      <c r="AH79" s="274">
        <f>'Global BOP2010-2012 Leone '!AH79/2981.1</f>
        <v>0</v>
      </c>
      <c r="AI79" s="231">
        <f>'Global BOP2010-2012 Leone '!AI79/2981.1</f>
        <v>0</v>
      </c>
      <c r="AJ79" s="231">
        <f>'Global BOP2010-2012 Leone '!AJ79/2981.1</f>
        <v>156549.82348797424</v>
      </c>
      <c r="AK79" s="274">
        <f>'Global BOP2010-2012 Leone '!AK79/3385.65</f>
        <v>0</v>
      </c>
      <c r="AL79" s="231">
        <f>'Global BOP2010-2012 Leone '!AL79/3385.65</f>
        <v>0</v>
      </c>
      <c r="AM79" s="230">
        <f>'Global BOP2010-2012 Leone '!AM79/3385.65</f>
        <v>142259.23881621694</v>
      </c>
      <c r="AN79" s="274">
        <v>0</v>
      </c>
      <c r="AO79" s="231">
        <v>0</v>
      </c>
      <c r="AP79" s="231">
        <v>69426.061157761622</v>
      </c>
      <c r="AQ79" s="274">
        <v>0</v>
      </c>
      <c r="AR79" s="231">
        <v>0</v>
      </c>
      <c r="AS79" s="230">
        <v>189625.69327319527</v>
      </c>
      <c r="AT79" s="274">
        <v>0</v>
      </c>
      <c r="AU79" s="231">
        <v>0</v>
      </c>
      <c r="AV79" s="230">
        <v>191641.94208999962</v>
      </c>
    </row>
    <row r="80" spans="1:48" s="231" customFormat="1" ht="21.75" customHeight="1" thickBot="1">
      <c r="A80" s="232"/>
      <c r="B80" s="233"/>
      <c r="C80" s="354" t="s">
        <v>101</v>
      </c>
      <c r="D80" s="233"/>
      <c r="E80" s="233">
        <v>37853900.00999999</v>
      </c>
      <c r="F80" s="233"/>
      <c r="G80" s="233"/>
      <c r="H80" s="233">
        <v>61132864</v>
      </c>
      <c r="I80" s="233"/>
      <c r="J80" s="233"/>
      <c r="K80" s="233">
        <v>209662660.54399997</v>
      </c>
      <c r="L80" s="233"/>
      <c r="M80" s="233"/>
      <c r="N80" s="233"/>
      <c r="O80" s="233"/>
      <c r="P80" s="233"/>
      <c r="Q80" s="233"/>
      <c r="R80" s="233"/>
      <c r="S80" s="232">
        <v>0</v>
      </c>
      <c r="T80" s="233">
        <v>0</v>
      </c>
      <c r="U80" s="235">
        <v>26064.78327975373</v>
      </c>
      <c r="V80" s="355">
        <v>0</v>
      </c>
      <c r="W80" s="356">
        <v>0</v>
      </c>
      <c r="X80" s="357">
        <v>77615.466828564007</v>
      </c>
      <c r="Y80" s="232">
        <v>0</v>
      </c>
      <c r="Z80" s="233">
        <v>0</v>
      </c>
      <c r="AA80" s="234">
        <v>17075.728044463056</v>
      </c>
      <c r="AB80" s="232">
        <f>'Global BOP2010-2012 Leone '!AB80/2961.91</f>
        <v>0</v>
      </c>
      <c r="AC80" s="233">
        <f>'Global BOP2010-2012 Leone '!AC80/2961.91</f>
        <v>0</v>
      </c>
      <c r="AD80" s="234">
        <f>'Global BOP2010-2012 Leone '!AD80/2961.91</f>
        <v>-165678.46821814301</v>
      </c>
      <c r="AE80" s="232">
        <f>'Global BOP2010-2012 Leone '!AE80/2984.51</f>
        <v>0</v>
      </c>
      <c r="AF80" s="233">
        <f>'Global BOP2010-2012 Leone '!AF80/2984.51</f>
        <v>0</v>
      </c>
      <c r="AG80" s="233">
        <f>'Global BOP2010-2012 Leone '!AG80/2984.51</f>
        <v>-161595.52321821672</v>
      </c>
      <c r="AH80" s="232">
        <f>'Global BOP2010-2012 Leone '!AH80/2981.1</f>
        <v>0</v>
      </c>
      <c r="AI80" s="233">
        <f>'Global BOP2010-2012 Leone '!AI80/2981.1</f>
        <v>0</v>
      </c>
      <c r="AJ80" s="233">
        <f>'Global BOP2010-2012 Leone '!AJ80/2981.1</f>
        <v>28946.706584817686</v>
      </c>
      <c r="AK80" s="232">
        <f>'Global BOP2010-2012 Leone '!AK80/3385.65</f>
        <v>0</v>
      </c>
      <c r="AL80" s="233">
        <f>'Global BOP2010-2012 Leone '!AL80/3385.65</f>
        <v>0</v>
      </c>
      <c r="AM80" s="234">
        <f>'Global BOP2010-2012 Leone '!AM80/3385.65</f>
        <v>-20026.765318328828</v>
      </c>
      <c r="AN80" s="232">
        <v>0</v>
      </c>
      <c r="AO80" s="233">
        <v>0</v>
      </c>
      <c r="AP80" s="233">
        <v>59182.019009122465</v>
      </c>
      <c r="AQ80" s="232">
        <v>0</v>
      </c>
      <c r="AR80" s="233">
        <v>0</v>
      </c>
      <c r="AS80" s="234">
        <v>40054.267720663302</v>
      </c>
      <c r="AT80" s="232">
        <v>0</v>
      </c>
      <c r="AU80" s="233">
        <v>0</v>
      </c>
      <c r="AV80" s="234">
        <v>-8614.6246351322734</v>
      </c>
    </row>
    <row r="81" spans="1:256" ht="24.95" hidden="1" customHeight="1">
      <c r="A81" s="151"/>
      <c r="B81" s="83"/>
      <c r="C81" s="239" t="s">
        <v>85</v>
      </c>
      <c r="D81" s="240"/>
      <c r="E81" s="240"/>
      <c r="F81" s="71"/>
      <c r="G81" s="71"/>
      <c r="H81" s="71"/>
      <c r="I81" s="71"/>
      <c r="J81" s="71"/>
      <c r="K81" s="71"/>
      <c r="L81" s="71"/>
      <c r="AD81">
        <v>-76471007</v>
      </c>
    </row>
    <row r="82" spans="1:256" ht="30" customHeight="1">
      <c r="A82" s="241"/>
      <c r="B82" s="358" t="s">
        <v>102</v>
      </c>
      <c r="D82" s="243"/>
      <c r="E82" s="243"/>
      <c r="F82" s="243"/>
      <c r="G82" s="243"/>
      <c r="H82" s="243"/>
      <c r="I82" s="243"/>
      <c r="J82" s="243"/>
      <c r="K82" s="243"/>
      <c r="L82" s="244"/>
      <c r="M82" s="359"/>
      <c r="N82" s="359"/>
      <c r="O82" s="359"/>
      <c r="P82" s="359"/>
      <c r="Q82" s="359"/>
      <c r="R82" s="359"/>
      <c r="S82" s="205"/>
      <c r="U82" s="360">
        <v>2345.42</v>
      </c>
      <c r="V82" s="246" t="s">
        <v>87</v>
      </c>
      <c r="X82" s="247">
        <v>2701.3</v>
      </c>
      <c r="AA82" s="361">
        <v>2889.59</v>
      </c>
      <c r="AB82" s="205"/>
      <c r="AD82" s="361">
        <v>2961.91</v>
      </c>
      <c r="AG82" s="361">
        <v>2984.51</v>
      </c>
      <c r="AJ82" s="361">
        <v>2981.1</v>
      </c>
      <c r="AM82" s="361">
        <v>3385.65</v>
      </c>
      <c r="AP82" s="361">
        <v>3978.09</v>
      </c>
      <c r="AS82" s="361">
        <v>4349.16</v>
      </c>
      <c r="AV82" s="361">
        <v>4344.04</v>
      </c>
    </row>
    <row r="83" spans="1:256" ht="18.75">
      <c r="B83" s="242" t="s">
        <v>86</v>
      </c>
      <c r="M83" s="249"/>
      <c r="N83" s="249"/>
      <c r="O83" s="249"/>
      <c r="P83" s="249"/>
      <c r="Q83" s="249"/>
      <c r="R83" s="249"/>
      <c r="U83" s="205"/>
      <c r="V83" s="205"/>
      <c r="W83" s="205"/>
      <c r="X83" s="205"/>
      <c r="Y83" s="205"/>
      <c r="Z83" s="205"/>
      <c r="AA83" s="205"/>
    </row>
    <row r="84" spans="1:256" ht="20.25">
      <c r="A84" s="242" t="s">
        <v>89</v>
      </c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</row>
    <row r="85" spans="1:256" ht="20.25">
      <c r="B85" s="248" t="s">
        <v>103</v>
      </c>
      <c r="C85" s="242"/>
      <c r="D85" s="242" t="s">
        <v>89</v>
      </c>
      <c r="E85" s="242" t="s">
        <v>89</v>
      </c>
      <c r="F85" s="242" t="s">
        <v>89</v>
      </c>
      <c r="G85" s="242" t="s">
        <v>89</v>
      </c>
      <c r="H85" s="242" t="s">
        <v>89</v>
      </c>
      <c r="I85" s="242" t="s">
        <v>89</v>
      </c>
      <c r="J85" s="242" t="s">
        <v>89</v>
      </c>
      <c r="K85" s="242" t="s">
        <v>89</v>
      </c>
      <c r="L85" s="242" t="s">
        <v>89</v>
      </c>
      <c r="M85" s="242" t="s">
        <v>89</v>
      </c>
      <c r="N85" s="242" t="s">
        <v>89</v>
      </c>
      <c r="O85" s="242" t="s">
        <v>89</v>
      </c>
      <c r="P85" s="242" t="s">
        <v>89</v>
      </c>
      <c r="Q85" s="242" t="s">
        <v>89</v>
      </c>
      <c r="R85" s="242" t="s">
        <v>89</v>
      </c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36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 t="s">
        <v>89</v>
      </c>
      <c r="DC85" s="242" t="s">
        <v>89</v>
      </c>
      <c r="DD85" s="242" t="s">
        <v>89</v>
      </c>
      <c r="DE85" s="242" t="s">
        <v>89</v>
      </c>
      <c r="DF85" s="242" t="s">
        <v>89</v>
      </c>
      <c r="DG85" s="242" t="s">
        <v>89</v>
      </c>
      <c r="DH85" s="242" t="s">
        <v>89</v>
      </c>
      <c r="DI85" s="242" t="s">
        <v>89</v>
      </c>
      <c r="DJ85" s="242" t="s">
        <v>89</v>
      </c>
      <c r="DK85" s="242" t="s">
        <v>89</v>
      </c>
      <c r="DL85" s="242" t="s">
        <v>89</v>
      </c>
      <c r="DM85" s="242" t="s">
        <v>89</v>
      </c>
      <c r="DN85" s="242" t="s">
        <v>89</v>
      </c>
      <c r="DO85" s="242" t="s">
        <v>89</v>
      </c>
      <c r="DP85" s="242" t="s">
        <v>89</v>
      </c>
      <c r="DQ85" s="242" t="s">
        <v>89</v>
      </c>
      <c r="DR85" s="242" t="s">
        <v>89</v>
      </c>
      <c r="DS85" s="242" t="s">
        <v>89</v>
      </c>
      <c r="DT85" s="242" t="s">
        <v>89</v>
      </c>
      <c r="DU85" s="242" t="s">
        <v>89</v>
      </c>
      <c r="DV85" s="242" t="s">
        <v>89</v>
      </c>
      <c r="DW85" s="242" t="s">
        <v>89</v>
      </c>
      <c r="DX85" s="242" t="s">
        <v>89</v>
      </c>
      <c r="DY85" s="242" t="s">
        <v>89</v>
      </c>
      <c r="DZ85" s="242" t="s">
        <v>89</v>
      </c>
      <c r="EA85" s="242" t="s">
        <v>89</v>
      </c>
      <c r="EB85" s="242" t="s">
        <v>89</v>
      </c>
      <c r="EC85" s="242" t="s">
        <v>89</v>
      </c>
      <c r="ED85" s="242" t="s">
        <v>89</v>
      </c>
      <c r="EE85" s="242" t="s">
        <v>89</v>
      </c>
      <c r="EF85" s="242" t="s">
        <v>89</v>
      </c>
      <c r="EG85" s="242" t="s">
        <v>89</v>
      </c>
      <c r="EH85" s="242" t="s">
        <v>89</v>
      </c>
      <c r="EI85" s="242" t="s">
        <v>89</v>
      </c>
      <c r="EJ85" s="242" t="s">
        <v>89</v>
      </c>
      <c r="EK85" s="242" t="s">
        <v>89</v>
      </c>
      <c r="EL85" s="242" t="s">
        <v>89</v>
      </c>
      <c r="EM85" s="242" t="s">
        <v>89</v>
      </c>
      <c r="EN85" s="242" t="s">
        <v>89</v>
      </c>
      <c r="EO85" s="242" t="s">
        <v>89</v>
      </c>
      <c r="EP85" s="242" t="s">
        <v>89</v>
      </c>
      <c r="EQ85" s="242" t="s">
        <v>89</v>
      </c>
      <c r="ER85" s="242" t="s">
        <v>89</v>
      </c>
      <c r="ES85" s="242" t="s">
        <v>89</v>
      </c>
      <c r="ET85" s="242" t="s">
        <v>89</v>
      </c>
      <c r="EU85" s="242" t="s">
        <v>89</v>
      </c>
      <c r="EV85" s="242" t="s">
        <v>89</v>
      </c>
      <c r="EW85" s="242" t="s">
        <v>89</v>
      </c>
      <c r="EX85" s="242" t="s">
        <v>89</v>
      </c>
      <c r="EY85" s="242" t="s">
        <v>89</v>
      </c>
      <c r="EZ85" s="242" t="s">
        <v>89</v>
      </c>
      <c r="FA85" s="242" t="s">
        <v>89</v>
      </c>
      <c r="FB85" s="242" t="s">
        <v>89</v>
      </c>
      <c r="FC85" s="242" t="s">
        <v>89</v>
      </c>
      <c r="FD85" s="242" t="s">
        <v>89</v>
      </c>
      <c r="FE85" s="242" t="s">
        <v>89</v>
      </c>
      <c r="FF85" s="242" t="s">
        <v>89</v>
      </c>
      <c r="FG85" s="242" t="s">
        <v>89</v>
      </c>
      <c r="FH85" s="242" t="s">
        <v>89</v>
      </c>
      <c r="FI85" s="242" t="s">
        <v>89</v>
      </c>
      <c r="FJ85" s="242" t="s">
        <v>89</v>
      </c>
      <c r="FK85" s="242" t="s">
        <v>89</v>
      </c>
      <c r="FL85" s="242" t="s">
        <v>89</v>
      </c>
      <c r="FM85" s="242" t="s">
        <v>89</v>
      </c>
      <c r="FN85" s="242" t="s">
        <v>89</v>
      </c>
      <c r="FO85" s="242" t="s">
        <v>89</v>
      </c>
      <c r="FP85" s="242" t="s">
        <v>89</v>
      </c>
      <c r="FQ85" s="242" t="s">
        <v>89</v>
      </c>
      <c r="FR85" s="242" t="s">
        <v>89</v>
      </c>
      <c r="FS85" s="242" t="s">
        <v>89</v>
      </c>
      <c r="FT85" s="242" t="s">
        <v>89</v>
      </c>
      <c r="FU85" s="242" t="s">
        <v>89</v>
      </c>
      <c r="FV85" s="242" t="s">
        <v>89</v>
      </c>
      <c r="FW85" s="242" t="s">
        <v>89</v>
      </c>
      <c r="FX85" s="242" t="s">
        <v>89</v>
      </c>
      <c r="FY85" s="242" t="s">
        <v>89</v>
      </c>
      <c r="FZ85" s="242" t="s">
        <v>89</v>
      </c>
      <c r="GA85" s="242" t="s">
        <v>89</v>
      </c>
      <c r="GB85" s="242" t="s">
        <v>89</v>
      </c>
      <c r="GC85" s="242" t="s">
        <v>89</v>
      </c>
      <c r="GD85" s="242" t="s">
        <v>89</v>
      </c>
      <c r="GE85" s="242" t="s">
        <v>89</v>
      </c>
      <c r="GF85" s="242" t="s">
        <v>89</v>
      </c>
      <c r="GG85" s="242" t="s">
        <v>89</v>
      </c>
      <c r="GH85" s="242" t="s">
        <v>89</v>
      </c>
      <c r="GI85" s="242" t="s">
        <v>89</v>
      </c>
      <c r="GJ85" s="242" t="s">
        <v>89</v>
      </c>
      <c r="GK85" s="242" t="s">
        <v>89</v>
      </c>
      <c r="GL85" s="242" t="s">
        <v>89</v>
      </c>
      <c r="GM85" s="242" t="s">
        <v>89</v>
      </c>
      <c r="GN85" s="242" t="s">
        <v>89</v>
      </c>
      <c r="GO85" s="242" t="s">
        <v>89</v>
      </c>
      <c r="GP85" s="242" t="s">
        <v>89</v>
      </c>
      <c r="GQ85" s="242" t="s">
        <v>89</v>
      </c>
      <c r="GR85" s="242" t="s">
        <v>89</v>
      </c>
      <c r="GS85" s="242" t="s">
        <v>89</v>
      </c>
      <c r="GT85" s="242" t="s">
        <v>89</v>
      </c>
      <c r="GU85" s="242" t="s">
        <v>89</v>
      </c>
      <c r="GV85" s="242" t="s">
        <v>89</v>
      </c>
      <c r="GW85" s="242" t="s">
        <v>89</v>
      </c>
      <c r="GX85" s="242" t="s">
        <v>89</v>
      </c>
      <c r="GY85" s="242" t="s">
        <v>89</v>
      </c>
      <c r="GZ85" s="242" t="s">
        <v>89</v>
      </c>
      <c r="HA85" s="242" t="s">
        <v>89</v>
      </c>
      <c r="HB85" s="242" t="s">
        <v>89</v>
      </c>
      <c r="HC85" s="242" t="s">
        <v>89</v>
      </c>
      <c r="HD85" s="242" t="s">
        <v>89</v>
      </c>
      <c r="HE85" s="242" t="s">
        <v>89</v>
      </c>
      <c r="HF85" s="242" t="s">
        <v>89</v>
      </c>
      <c r="HG85" s="242" t="s">
        <v>89</v>
      </c>
      <c r="HH85" s="242" t="s">
        <v>89</v>
      </c>
      <c r="HI85" s="242" t="s">
        <v>89</v>
      </c>
      <c r="HJ85" s="242" t="s">
        <v>89</v>
      </c>
      <c r="HK85" s="242" t="s">
        <v>89</v>
      </c>
      <c r="HL85" s="242" t="s">
        <v>89</v>
      </c>
      <c r="HM85" s="242" t="s">
        <v>89</v>
      </c>
      <c r="HN85" s="242" t="s">
        <v>89</v>
      </c>
      <c r="HO85" s="242" t="s">
        <v>89</v>
      </c>
      <c r="HP85" s="242" t="s">
        <v>89</v>
      </c>
      <c r="HQ85" s="242" t="s">
        <v>89</v>
      </c>
      <c r="HR85" s="242" t="s">
        <v>89</v>
      </c>
      <c r="HS85" s="242" t="s">
        <v>89</v>
      </c>
      <c r="HT85" s="242" t="s">
        <v>89</v>
      </c>
      <c r="HU85" s="242" t="s">
        <v>89</v>
      </c>
      <c r="HV85" s="242" t="s">
        <v>89</v>
      </c>
      <c r="HW85" s="242" t="s">
        <v>89</v>
      </c>
      <c r="HX85" s="242" t="s">
        <v>89</v>
      </c>
      <c r="HY85" s="242" t="s">
        <v>89</v>
      </c>
      <c r="HZ85" s="242" t="s">
        <v>89</v>
      </c>
      <c r="IA85" s="242" t="s">
        <v>89</v>
      </c>
      <c r="IB85" s="242" t="s">
        <v>89</v>
      </c>
      <c r="IC85" s="242" t="s">
        <v>89</v>
      </c>
      <c r="ID85" s="242" t="s">
        <v>89</v>
      </c>
      <c r="IE85" s="242" t="s">
        <v>89</v>
      </c>
      <c r="IF85" s="242" t="s">
        <v>89</v>
      </c>
      <c r="IG85" s="242" t="s">
        <v>89</v>
      </c>
      <c r="IH85" s="242" t="s">
        <v>89</v>
      </c>
      <c r="II85" s="242" t="s">
        <v>89</v>
      </c>
      <c r="IJ85" s="242" t="s">
        <v>89</v>
      </c>
      <c r="IK85" s="242" t="s">
        <v>89</v>
      </c>
      <c r="IL85" s="242" t="s">
        <v>89</v>
      </c>
      <c r="IM85" s="242" t="s">
        <v>89</v>
      </c>
      <c r="IN85" s="242" t="s">
        <v>89</v>
      </c>
      <c r="IO85" s="242" t="s">
        <v>89</v>
      </c>
      <c r="IP85" s="242" t="s">
        <v>89</v>
      </c>
      <c r="IQ85" s="242" t="s">
        <v>89</v>
      </c>
      <c r="IR85" s="242" t="s">
        <v>89</v>
      </c>
      <c r="IS85" s="242" t="s">
        <v>89</v>
      </c>
      <c r="IT85" s="242" t="s">
        <v>89</v>
      </c>
      <c r="IU85" s="242" t="s">
        <v>89</v>
      </c>
      <c r="IV85" s="242" t="s">
        <v>89</v>
      </c>
    </row>
    <row r="86" spans="1:256" ht="20.25">
      <c r="B86" s="248" t="s">
        <v>88</v>
      </c>
      <c r="D86" s="249"/>
      <c r="E86" s="249"/>
      <c r="F86" s="205"/>
      <c r="G86" s="205"/>
      <c r="H86" s="205"/>
      <c r="I86" s="205"/>
      <c r="J86" s="205"/>
      <c r="K86" s="205"/>
      <c r="L86" s="205"/>
      <c r="M86" s="249"/>
      <c r="N86" s="249"/>
      <c r="O86" s="249"/>
      <c r="P86" s="249"/>
      <c r="Q86" s="249"/>
      <c r="R86" s="249"/>
    </row>
    <row r="87" spans="1:256" ht="18.75">
      <c r="C87" s="71"/>
      <c r="D87" s="249"/>
      <c r="E87" s="249"/>
      <c r="F87" s="205"/>
      <c r="G87" s="205"/>
      <c r="H87" s="205"/>
      <c r="I87" s="205"/>
      <c r="J87" s="205"/>
      <c r="K87" s="205"/>
      <c r="L87" s="205"/>
      <c r="M87" s="249"/>
      <c r="N87" s="249"/>
      <c r="O87" s="249"/>
      <c r="P87" s="249"/>
      <c r="Q87" s="249"/>
      <c r="R87" s="249"/>
    </row>
    <row r="88" spans="1:256" ht="18.75">
      <c r="C88" s="71"/>
      <c r="D88" s="249"/>
      <c r="E88" s="249"/>
      <c r="F88" s="205"/>
      <c r="G88" s="205"/>
      <c r="H88" s="205"/>
      <c r="I88" s="205"/>
      <c r="J88" s="205"/>
      <c r="K88" s="205"/>
      <c r="L88" s="205"/>
      <c r="M88" s="249"/>
      <c r="N88" s="249"/>
      <c r="O88" s="249"/>
      <c r="P88" s="249"/>
      <c r="Q88" s="249"/>
      <c r="R88" s="249"/>
    </row>
    <row r="89" spans="1:256" ht="18.75">
      <c r="C89" s="71"/>
      <c r="D89" s="249"/>
      <c r="E89" s="249"/>
      <c r="P89" s="249"/>
      <c r="Q89" s="249"/>
      <c r="R89" s="249"/>
    </row>
    <row r="90" spans="1:256" ht="18.75">
      <c r="C90" s="249"/>
      <c r="D90" s="249"/>
      <c r="E90" s="249"/>
      <c r="M90" s="159"/>
      <c r="P90" s="249"/>
      <c r="Q90" s="249"/>
      <c r="R90" s="249"/>
    </row>
    <row r="91" spans="1:256" ht="18.75">
      <c r="C91" s="249"/>
      <c r="D91" s="249"/>
      <c r="E91" s="249"/>
    </row>
    <row r="92" spans="1:256" ht="18.75">
      <c r="C92" s="249"/>
      <c r="D92" s="249"/>
      <c r="E92" s="249"/>
    </row>
  </sheetData>
  <mergeCells count="32">
    <mergeCell ref="AE51:AG51"/>
    <mergeCell ref="AH51:AJ51"/>
    <mergeCell ref="AK51:AM51"/>
    <mergeCell ref="AN51:AP51"/>
    <mergeCell ref="AQ51:AS51"/>
    <mergeCell ref="AT51:AV51"/>
    <mergeCell ref="A48:AV48"/>
    <mergeCell ref="A49:AV49"/>
    <mergeCell ref="G51:I51"/>
    <mergeCell ref="J51:L51"/>
    <mergeCell ref="M51:O51"/>
    <mergeCell ref="P51:R51"/>
    <mergeCell ref="S51:U51"/>
    <mergeCell ref="V51:X51"/>
    <mergeCell ref="Y51:AA51"/>
    <mergeCell ref="AB51:AD51"/>
    <mergeCell ref="AE4:AG4"/>
    <mergeCell ref="AH4:AJ4"/>
    <mergeCell ref="AK4:AM4"/>
    <mergeCell ref="AN4:AP4"/>
    <mergeCell ref="AQ4:AS4"/>
    <mergeCell ref="AT4:AV4"/>
    <mergeCell ref="A1:AV1"/>
    <mergeCell ref="A2:AV2"/>
    <mergeCell ref="G4:I4"/>
    <mergeCell ref="J4:L4"/>
    <mergeCell ref="M4:O4"/>
    <mergeCell ref="P4:R4"/>
    <mergeCell ref="S4:U4"/>
    <mergeCell ref="V4:X4"/>
    <mergeCell ref="Y4:AA4"/>
    <mergeCell ref="AB4:AD4"/>
  </mergeCells>
  <pageMargins left="0.27" right="0.15748031496063" top="1.19" bottom="0.39370078740157499" header="0.27559055118110198" footer="0.23622047244094499"/>
  <pageSetup scale="43" orientation="landscape" r:id="rId1"/>
  <headerFooter alignWithMargins="0">
    <oddFooter>&amp;C&amp;12 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Global BOP2010-2012 Leone </vt:lpstr>
      <vt:lpstr>Global BOP2010-2012 Dollar</vt:lpstr>
      <vt:lpstr>'Global BOP2010-2012 Dollar'!Print_Area</vt:lpstr>
      <vt:lpstr>'Global BOP2010-2012 Leone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starleh</dc:creator>
  <cp:lastModifiedBy>starleh</cp:lastModifiedBy>
  <dcterms:created xsi:type="dcterms:W3CDTF">2014-02-17T08:34:56Z</dcterms:created>
  <dcterms:modified xsi:type="dcterms:W3CDTF">2014-02-17T08:49:33Z</dcterms:modified>
</cp:coreProperties>
</file>